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240" windowWidth="19320" windowHeight="11520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44525"/>
</workbook>
</file>

<file path=xl/calcChain.xml><?xml version="1.0" encoding="utf-8"?>
<calcChain xmlns="http://schemas.openxmlformats.org/spreadsheetml/2006/main">
  <c r="N24" i="4" l="1"/>
  <c r="O24" i="4"/>
  <c r="O15" i="4"/>
  <c r="N15" i="4"/>
  <c r="G24" i="4"/>
  <c r="H24" i="4"/>
  <c r="I24" i="4"/>
  <c r="J24" i="4"/>
  <c r="K24" i="4"/>
  <c r="L24" i="4"/>
  <c r="M24" i="4"/>
  <c r="F24" i="4"/>
  <c r="O23" i="4"/>
  <c r="N23" i="4"/>
  <c r="O12" i="4"/>
  <c r="N12" i="4"/>
  <c r="M63" i="4" l="1"/>
  <c r="O52" i="4" l="1"/>
  <c r="N52" i="4"/>
  <c r="O49" i="4"/>
  <c r="N49" i="4"/>
  <c r="O36" i="4"/>
  <c r="O37" i="4"/>
  <c r="N37" i="4"/>
  <c r="N36" i="4"/>
  <c r="O19" i="4" l="1"/>
  <c r="N19" i="4"/>
  <c r="L12" i="4" l="1"/>
  <c r="N14" i="4" l="1"/>
  <c r="O14" i="4"/>
  <c r="M57" i="4" l="1"/>
  <c r="M56" i="4"/>
  <c r="M62" i="4" s="1"/>
  <c r="M55" i="4"/>
  <c r="M58" i="4" s="1"/>
  <c r="M61" i="4" l="1"/>
  <c r="M64" i="4" s="1"/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3" i="4" l="1"/>
  <c r="N13" i="4"/>
  <c r="J12" i="4"/>
  <c r="I12" i="4"/>
  <c r="O18" i="4" l="1"/>
  <c r="N18" i="4"/>
  <c r="O40" i="4"/>
  <c r="N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26" i="4"/>
  <c r="O35" i="4"/>
  <c r="O54" i="4"/>
  <c r="N57" i="4"/>
  <c r="N60" i="4"/>
  <c r="N29" i="4"/>
  <c r="N32" i="4"/>
  <c r="N50" i="4"/>
  <c r="O60" i="4"/>
  <c r="N62" i="4"/>
  <c r="N66" i="4"/>
  <c r="O27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<sst xmlns="http://schemas.openxmlformats.org/spreadsheetml/2006/main" count="214" uniqueCount="171">
  <si>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</si>
  <si>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</si>
  <si>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</si>
  <si>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</si>
  <si>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</si>
  <si>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</si>
  <si>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2017 г.</t>
  </si>
  <si>
    <t>2018 г.</t>
  </si>
  <si>
    <t>за 2019 год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</si>
  <si>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</si>
  <si>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</si>
  <si>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</si>
  <si>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</si>
  <si>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</si>
  <si>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</si>
  <si>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</si>
  <si>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</si>
  <si>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</si>
  <si>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</si>
  <si>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</si>
  <si>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 xml:space="preserve">Рост установленной мощности, с учетом ВЭС </t>
  </si>
  <si>
    <t>%</t>
  </si>
  <si>
    <t>Рост располагаемой мощности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</si>
  <si>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</si>
  <si>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</si>
  <si>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</si>
  <si>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</si>
  <si>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Чистый доход / (убыток)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</si>
  <si>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</si>
  <si>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</si>
  <si>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</si>
  <si>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</si>
  <si>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</si>
  <si>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</si>
  <si>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</si>
  <si>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</si>
  <si>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</si>
  <si>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</si>
  <si>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</si>
  <si>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</si>
  <si>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</si>
  <si>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</si>
  <si>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</si>
  <si>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</si>
  <si>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</si>
  <si>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</si>
  <si>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</si>
  <si>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</si>
  <si>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</si>
  <si>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</si>
  <si>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</si>
  <si>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</si>
  <si>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</si>
  <si>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</si>
  <si>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</si>
  <si>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</si>
  <si>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</si>
  <si>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</si>
  <si>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</si>
  <si>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</si>
  <si>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</si>
  <si>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</si>
  <si>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</si>
  <si>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</si>
  <si>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</si>
  <si>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</si>
  <si>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</si>
  <si>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</si>
  <si>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</si>
  <si>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</si>
  <si>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</si>
  <si>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</si>
  <si>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</si>
  <si>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</si>
  <si>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</si>
  <si>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</si>
  <si>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</si>
  <si>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 утвержденному и скорректированному плану</t>
  </si>
  <si>
    <t>Пояснения к изменениям КПД и факторов к факту аналогичного периода прошлого года</t>
  </si>
  <si>
    <t>Долг за аналогичный период прошлого года был меньше чем за текущий период</t>
  </si>
  <si>
    <t>В связи с увеличением выработки электроэнергии  за отчетный период  по сравнению с планом</t>
  </si>
  <si>
    <t>В связи с увеличением выработки электроэнергии  по сравнению к факту аналогичного периода прошлого года</t>
  </si>
  <si>
    <t xml:space="preserve">Повлияло увеличение валовой прибыли по отношению к доходу от основной деятельности </t>
  </si>
  <si>
    <t>Увеличение за счет снижения себестоимости по  отношению к ТМЗ</t>
  </si>
  <si>
    <t>Увеличение показателя связано с ростом кредиторской задолженности по отношению к себестоимости</t>
  </si>
  <si>
    <t xml:space="preserve">На снижение повлияло увеличение активов в сравнении с аналогичным периодом прошлого года </t>
  </si>
  <si>
    <t xml:space="preserve">За счет увеличения основных средств и уменьшением дохода от основной деятельности </t>
  </si>
  <si>
    <t>За счет увеличения основных средств и уменьшением дохода от основной деятельности по сравнению с аналогичным периодом прошлого года</t>
  </si>
  <si>
    <t>Исполнение плана связано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</si>
  <si>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Увеличение связи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</si>
  <si>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кол-во</t>
  </si>
  <si>
    <t>Коэффициент использования установленной мощности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</si>
  <si>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</si>
  <si>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</si>
  <si>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</si>
  <si>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</si>
  <si>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</si>
  <si>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</si>
  <si>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</si>
  <si>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</si>
  <si>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</si>
  <si>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</si>
  <si>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</si>
  <si>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</si>
  <si>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</si>
  <si>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</si>
  <si>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</si>
  <si>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</si>
  <si>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</si>
  <si>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</si>
  <si>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</si>
  <si>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</si>
  <si>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</si>
  <si>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</si>
  <si>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</si>
  <si>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</si>
  <si>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</si>
  <si>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</si>
  <si>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</si>
  <si>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</si>
  <si>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</si>
  <si>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</si>
  <si>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</si>
  <si>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</si>
  <si>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</si>
  <si>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</si>
  <si>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</si>
  <si>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</si>
  <si>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</si>
  <si>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</si>
  <si>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</si>
  <si>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</si>
  <si>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</si>
  <si>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</si>
  <si>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</si>
  <si>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</si>
  <si>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</si>
  <si>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</si>
  <si>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Уменьшение  в связи с вакантными должностями производственного персонала</t>
  </si>
  <si>
    <t>С образованием отрицательного финансового результата</t>
  </si>
  <si>
    <t>Уменьшение показателя связано с   образованием отрицательного финансового результатапо  по сравнению с аналогичным периодом прошлого года</t>
  </si>
  <si>
    <t>В связи уменьшением валовой прибыли текущем периоде</t>
  </si>
  <si>
    <t>В связи уменьшением операционной прибыли текущем периоде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</si>
  <si>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</si>
  <si>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</si>
  <si>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</si>
  <si>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</si>
  <si>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</si>
  <si>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>МВт</t>
  </si>
  <si>
    <t>Снижение показателя связано с увеличением итогового убытка</t>
  </si>
  <si>
    <t xml:space="preserve">Снижение показателя связано с увеличением итогового убытка по сравнению с планом </t>
  </si>
  <si>
    <t xml:space="preserve">За счет увеличения активов и снижения дохода от основной деятельности </t>
  </si>
  <si>
    <t>За счет снижения приобретения основных средств и снижения дохода от основной деятельности по сравнению с аналогичным периодом прошлого года</t>
  </si>
  <si>
    <t>Уменьшение показателя связано со снижением прибыли до отчислений по амортизации, процентам и КПН(EBITDA), по сравнению к факту аналогичного периода прошлого года</t>
  </si>
  <si>
    <t>Фактический за отчетный период уволенных -4 чел</t>
  </si>
  <si>
    <t>тыс.тенге/чел.</t>
  </si>
  <si>
    <t xml:space="preserve">В связи с увеличением операционной прибылик доходу от основной деятельности </t>
  </si>
  <si>
    <t xml:space="preserve">В связи с снижением  дебиторской задолженности по отношению к доходу от основной деятельности </t>
  </si>
  <si>
    <t>Отчет об исполнении ключевых показателей деятельности АО "Шардаринская ГЭС" за  2019 год.</t>
  </si>
  <si>
    <t>В связи увеличением производства электроэнергии на 23%, и снижением текущих расходов от плана.</t>
  </si>
  <si>
    <t>В связи увеличением реализации электроэнергии на 26%, и снижением текущих расходов</t>
  </si>
  <si>
    <t>В связи увеличеним общих  расходов текущего периода на 130% по сравнению аналогичным периодом прошлого года</t>
  </si>
  <si>
    <t xml:space="preserve">Увеличение показателя Долг/EBITDA на 38% связано со снижением прибыли до отчислений по амортизации, процентам и КПН (EBITDA) на 28% </t>
  </si>
  <si>
    <t>Уменьшение показателя ROACE  связано с отрицательным финансовым результатом в текущем периоде</t>
  </si>
  <si>
    <t>Уменьшение показателя связано со снижением прибыли до отчислений по амортизации, процентам и КПН(EBITDA) на 28%</t>
  </si>
  <si>
    <t>В связи с увеличением активов на 8%</t>
  </si>
  <si>
    <t>за   2019 год</t>
  </si>
  <si>
    <t xml:space="preserve">В связи не оконченными работами по наладке новых гидроагрегатов, с мая по октябрь имели место аварийные отключение новых гидроагрегатов , в количестве - 7 (семь) технологических нарушений – отказ ІІ степени. </t>
  </si>
  <si>
    <t>Итоговый убыток за отчетный период,  в  связи со снижением планового тарифа на электроэнергию 35% (факт -4,23 тенге/кВт*ч, при плане - 6,52 тенге/кВт*ч), а также  от расхода по курсовой разнице в размере 141,9 млн. тенге и увеличением расхода от финансирования на 30%  (факт -1242,2 млн. тенге, план – 952,6 млн.тенге).</t>
  </si>
  <si>
    <t>В связи со снижением тарифа  на электроэнергию 55%(факт -4,23 тенге/кВт*ч, при плане - 9,5 тенге/кВт*ч),, а также  от расхода по курсовой разнице в размере 141,9 млн. тенге, по сравнению к факту аналогичного периода прошлого года</t>
  </si>
  <si>
    <t>Снижение показателя связано  уменьшением дохода от основной деятельности  за текущий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</si>
</sst>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6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%"/>
    <numFmt numFmtId="167" formatCode="#,##0.00_ ;\-#,##0.00\ "/>
    <numFmt numFmtId="168" formatCode="_-* #,##0\ _р_._-;\-* #,##0\ _р_._-;_-* &quot;-&quot;??\ _р_._-;_-@_-"/>
    <numFmt numFmtId="169" formatCode="#,##0.000_ ;\-#,##0.000\ "/>
    <numFmt numFmtId="170" formatCode="0.0"/>
    <numFmt numFmtId="171" formatCode="0.000"/>
    <numFmt numFmtId="172" formatCode="[$-409]d\-mmm;@"/>
    <numFmt numFmtId="173" formatCode="_ * #,##0_ ;_ * \-#,##0_ ;_ * &quot;-&quot;_ ;_ @_ "/>
    <numFmt numFmtId="174" formatCode="[$$-409]#,##0_ ;[Red]\-[$$-409]#,##0\ "/>
    <numFmt numFmtId="175" formatCode="d\.mmm"/>
    <numFmt numFmtId="176" formatCode="d\.m\.yy"/>
    <numFmt numFmtId="177" formatCode="d\.mmm\.yy"/>
    <numFmt numFmtId="178" formatCode="0.0;\(0.0\)"/>
    <numFmt numFmtId="179" formatCode="_-* #,##0\ _?_._-;\-* #,##0\ _?_._-;_-* &quot;-&quot;\ _?_._-;_-@_-"/>
    <numFmt numFmtId="180" formatCode="#"/>
    <numFmt numFmtId="181" formatCode="_-* #,##0.00\ _?_._-;\-* #,##0.00\ _?_._-;_-* &quot;-&quot;??\ _?_._-;_-@_-"/>
    <numFmt numFmtId="182" formatCode="#,##0;\(#,##0\)"/>
    <numFmt numFmtId="183" formatCode="_-&quot;$&quot;\ * #,##0.00_-;_-&quot;$&quot;\ * #,##0.00\-;_-&quot;$&quot;\ * &quot;-&quot;??_-;_-@_-"/>
    <numFmt numFmtId="184" formatCode="_-&quot;$&quot;\ * #,##0_-;_-&quot;$&quot;\ * #,##0\-;_-&quot;$&quot;\ * &quot;-&quot;_-;_-@_-"/>
    <numFmt numFmtId="185" formatCode="_-* #,##0&quot;тг.&quot;_-;\-* #,##0&quot;тг.&quot;_-;_-* &quot;-&quot;&quot;тг.&quot;_-;_-@_-"/>
    <numFmt numFmtId="186" formatCode="_-* #,##0.00&quot;р.&quot;_-;\-* #,##0.00&quot;р.&quot;_-;_-* \-??&quot;р.&quot;_-;_-@_-"/>
    <numFmt numFmtId="187" formatCode="_-* #,##0.00\ &quot;р.&quot;_-;\-* #,##0.00\ &quot;р.&quot;_-;_-* &quot;-&quot;??\ &quot;р.&quot;_-;_-@_-"/>
    <numFmt numFmtId="188" formatCode="_-* #,##0\ &quot;руб&quot;_-;\-* #,##0\ &quot;руб&quot;_-;_-* &quot;-&quot;\ &quot;руб&quot;_-;_-@_-"/>
    <numFmt numFmtId="189" formatCode="_-* #,##0\ &quot;р.&quot;_-;\-* #,##0\ &quot;р.&quot;_-;_-* &quot;-&quot;\ &quot;р.&quot;_-;_-@_-"/>
    <numFmt numFmtId="190" formatCode="0\ &quot;cu.m&quot;"/>
    <numFmt numFmtId="191" formatCode="_(* #,##0.0_);_(* \(#,##0.0\);_(* &quot;-&quot;??_);_(@_)"/>
    <numFmt numFmtId="192" formatCode="000000"/>
    <numFmt numFmtId="193" formatCode="&quot;?.&quot;#,##0_);[Red]\(&quot;?.&quot;#,##0\)"/>
    <numFmt numFmtId="194" formatCode="&quot;?.&quot;#,##0.00_);[Red]\(&quot;?.&quot;#,##0.00\)"/>
    <numFmt numFmtId="195" formatCode="&quot;$&quot;#,##0_);\(&quot;$&quot;#,##0\)"/>
    <numFmt numFmtId="196" formatCode="_-* ###0_-;\(###0\);_-* &quot;–&quot;_-;_-@_-"/>
    <numFmt numFmtId="197" formatCode="_-* #,##0_-;\(#,##0\);_-* &quot;–&quot;_-;_-@_-"/>
    <numFmt numFmtId="198" formatCode="_-* #,###_-;\(#,###\);_-* &quot;–&quot;_-;_-@_-"/>
    <numFmt numFmtId="199" formatCode="_-\ #,##0.000_-;\(#,##0.000\);_-* &quot;–&quot;_-;_-@_-"/>
    <numFmt numFmtId="200" formatCode="_-#,###_-;\(#,###\);_-\ &quot;–&quot;_-;_-@_-"/>
    <numFmt numFmtId="201" formatCode="_(* #,##0.0_);_(* \(#,##0.00\);_(* &quot;-&quot;??_);_(@_)"/>
    <numFmt numFmtId="202" formatCode="#,##0.0_);\(#,##0.0\)"/>
    <numFmt numFmtId="203" formatCode="General_)"/>
    <numFmt numFmtId="204" formatCode="&quot;$&quot;#,##0.0_);[Red]\(&quot;$&quot;#,##0.0\)"/>
    <numFmt numFmtId="205" formatCode="\$#,##0.0_);[Red]&quot;($&quot;#,##0.0\)"/>
    <numFmt numFmtId="206" formatCode="#\ ##0_.\ &quot;zі&quot;\ 00\ &quot;gr&quot;;\(#\ ##0.00\z\і\)"/>
    <numFmt numFmtId="207" formatCode="#\ ##0_.&quot; zі &quot;00&quot; gr&quot;;\(#\ ##0.00&quot;zі)&quot;"/>
    <numFmt numFmtId="208" formatCode="#\ ##0&quot;zі&quot;00&quot;gr&quot;;\(#\ ##0.00\z\і\)"/>
    <numFmt numFmtId="209" formatCode="#\ ##0&quot;zі&quot;00&quot;gr&quot;;\(#\ ##0.00&quot;zі)&quot;"/>
    <numFmt numFmtId="210" formatCode="#,##0.000_);\(#,##0.000\)"/>
    <numFmt numFmtId="211" formatCode="_-&quot;$&quot;* #,##0.00_-;\-&quot;$&quot;* #,##0.00_-;_-&quot;$&quot;* &quot;-&quot;??_-;_-@_-"/>
    <numFmt numFmtId="212" formatCode="_-\$* #,##0.00_-;&quot;-$&quot;* #,##0.00_-;_-\$* \-??_-;_-@_-"/>
    <numFmt numFmtId="213" formatCode="0.0%;\(0.0%\)"/>
    <numFmt numFmtId="214" formatCode="&quot;$&quot;#,\);\(&quot;$&quot;#,##0\)"/>
    <numFmt numFmtId="215" formatCode="_(* #,##0_);_(* \(#,##0\);_(* &quot;-&quot;_);_(@_)"/>
    <numFmt numFmtId="216" formatCode="_(* #,##0_);_(* \(#,##0\);_(* \-_);_(@_)"/>
    <numFmt numFmtId="217" formatCode="_-* #,##0\ _р_._-;\-* #,##0\ _р_._-;_-* &quot;-&quot;\ _р_._-;_-@_-"/>
    <numFmt numFmtId="218" formatCode="0000"/>
    <numFmt numFmtId="219" formatCode="0.0E+00"/>
    <numFmt numFmtId="220" formatCode="#,##0_)_%;\(#,##0\)_%;"/>
    <numFmt numFmtId="221" formatCode="#,##0.0_);[Red]\(#,##0.0\)"/>
    <numFmt numFmtId="222" formatCode="_ * #,##0_)&quot;£&quot;_ ;_ * \(#,##0\)&quot;£&quot;_ ;_ * &quot;-&quot;_)&quot;£&quot;_ ;_ @_ "/>
    <numFmt numFmtId="223" formatCode="#,##0.00&quot;£&quot;_);[Red]\(#,##0.00&quot;£&quot;\)"/>
    <numFmt numFmtId="224" formatCode="#,##0.000\);[Red]\(#,##0.000\)"/>
    <numFmt numFmtId="225" formatCode="_._.* #,##0.0_)_%;_._.* \(#,##0.0\)_%"/>
    <numFmt numFmtId="226" formatCode="#,##0.0_)_%;\(#,##0.0\)_%;\ \ .0_)_%"/>
    <numFmt numFmtId="227" formatCode="_._.* #,##0.00_)_%;_._.* \(#,##0.00\)_%"/>
    <numFmt numFmtId="228" formatCode="#,##0.00_)_%;\(#,##0.00\)_%;\ \ .00_)_%"/>
    <numFmt numFmtId="229" formatCode="_._.* #,##0.000_)_%;_._.* \(#,##0.000\)_%"/>
    <numFmt numFmtId="230" formatCode="#,##0.000_)_%;\(#,##0.000\)_%;\ \ .000_)_%"/>
    <numFmt numFmtId="231" formatCode="_-* #,##0.00\ _D_M_-;\-* #,##0.00\ _D_M_-;_-* &quot;-&quot;??\ _D_M_-;_-@_-"/>
    <numFmt numFmtId="232" formatCode="_(* #,##0.00_);_(* \(#,##0.00\);_(* &quot;-&quot;??_);_(@_)"/>
    <numFmt numFmtId="233" formatCode="\60\4\7\:"/>
    <numFmt numFmtId="234" formatCode="_._.* \(#,##0\)_%;_._.* #,##0_)_%;_._.* 0_)_%;_._.@_)_%"/>
    <numFmt numFmtId="235" formatCode="_._.&quot;$&quot;* \(#,##0\)_%;_._.&quot;$&quot;* #,##0_)_%;_._.&quot;$&quot;* 0_)_%;_._.@_)_%"/>
    <numFmt numFmtId="236" formatCode="* \(#,##0\);* #,##0_);&quot;-&quot;??_);@"/>
    <numFmt numFmtId="237" formatCode="&quot;$&quot;* #,##0_)_%;&quot;$&quot;* \(#,##0\)_%;&quot;$&quot;* &quot;-&quot;??_)_%;@_)_%"/>
    <numFmt numFmtId="238" formatCode="&quot;RM&quot;#,##0.00_);[Red]\(&quot;RM&quot;#,##0.00\)"/>
    <numFmt numFmtId="239" formatCode="_ * #,##0.00_)&quot;£&quot;_ ;_ * \(#,##0.00\)&quot;£&quot;_ ;_ * &quot;-&quot;??_)&quot;£&quot;_ ;_ @_ "/>
    <numFmt numFmtId="240" formatCode="_ * #,##0_)_£_ ;_ * \(#,##0\)_£_ ;_ * &quot;-&quot;_)_£_ ;_ @_ "/>
    <numFmt numFmtId="241" formatCode="&quot;$&quot;#,##0_);[Red]\(&quot;$&quot;#,##0\)"/>
    <numFmt numFmtId="242" formatCode="\$#,##0_);[Red]&quot;($&quot;#,##0\)"/>
    <numFmt numFmtId="243" formatCode="_._.&quot;$&quot;* #,##0.0_)_%;_._.&quot;$&quot;* \(#,##0.0\)_%"/>
    <numFmt numFmtId="244" formatCode="&quot;$&quot;* #,##0.0_)_%;&quot;$&quot;* \(#,##0.0\)_%;&quot;$&quot;* \ .0_)_%"/>
    <numFmt numFmtId="245" formatCode="_._.&quot;$&quot;* #,##0.00_)_%;_._.&quot;$&quot;* \(#,##0.00\)_%"/>
    <numFmt numFmtId="246" formatCode="&quot;$&quot;* #,##0.00_)_%;&quot;$&quot;* \(#,##0.00\)_%;&quot;$&quot;* \ .00_)_%"/>
    <numFmt numFmtId="247" formatCode="_._.&quot;$&quot;* #,##0.000_)_%;_._.&quot;$&quot;* \(#,##0.000\)_%"/>
    <numFmt numFmtId="248" formatCode="&quot;$&quot;* #,##0.000_)_%;&quot;$&quot;* \(#,##0.000\)_%;&quot;$&quot;* \ .000_)_%"/>
    <numFmt numFmtId="249" formatCode="_-* #,##0.00\ &quot;DM&quot;_-;\-* #,##0.00\ &quot;DM&quot;_-;_-* &quot;-&quot;??\ &quot;DM&quot;_-;_-@_-"/>
    <numFmt numFmtId="250" formatCode="_(&quot;$&quot;* #,##0.00_);_(&quot;$&quot;* \(#,##0.00\);_(&quot;$&quot;* &quot;-&quot;??_);_(@_)"/>
    <numFmt numFmtId="251" formatCode="0.0&quot;  &quot;"/>
    <numFmt numFmtId="252" formatCode="&quot;$&quot;#,##0\ ;\(&quot;$&quot;#,##0\)"/>
    <numFmt numFmtId="253" formatCode="[$-409]d\-mmm\-yy;@"/>
    <numFmt numFmtId="254" formatCode="d\-mmm\-yy\ h:mm"/>
    <numFmt numFmtId="255" formatCode="#,##0.00&quot; $&quot;;[Red]\-#,##0.00&quot; $&quot;"/>
    <numFmt numFmtId="256" formatCode="d\-mmm\-yy;@"/>
    <numFmt numFmtId="257" formatCode="d\/mm\/yyyy"/>
    <numFmt numFmtId="258" formatCode="dd\.mm\.yyyy&quot;г.&quot;"/>
    <numFmt numFmtId="259" formatCode="d\-mmm;@"/>
    <numFmt numFmtId="260" formatCode="* #,##0_);* \(#,##0\);&quot;-&quot;??_);@"/>
    <numFmt numFmtId="261" formatCode="&quot;P&quot;#,##0.00;[Red]\-&quot;P&quot;#,##0.00"/>
    <numFmt numFmtId="262" formatCode="_-&quot;P&quot;* #,##0.00_-;\-&quot;P&quot;* #,##0.00_-;_-&quot;P&quot;* &quot;-&quot;??_-;_-@_-"/>
    <numFmt numFmtId="263" formatCode="_([$€-2]* #,##0.00_);_([$€-2]* \(#,##0.00\);_([$€-2]* &quot;-&quot;??_)"/>
    <numFmt numFmtId="264" formatCode="[Magenta]&quot;Err&quot;;[Magenta]&quot;Err&quot;;[Blue]&quot;OK&quot;"/>
    <numFmt numFmtId="265" formatCode="[Blue]&quot;P&quot;;;[Red]&quot;O&quot;"/>
    <numFmt numFmtId="266" formatCode="#,##0_);[Red]\(#,##0\);\-_)"/>
    <numFmt numFmtId="267" formatCode="#,##0.000000"/>
    <numFmt numFmtId="268" formatCode="0.0_)%;[Red]\(0.0%\);0.0_)%"/>
    <numFmt numFmtId="269" formatCode="[Red][&gt;1]&quot;&gt;100 %&quot;;[Red]\(0.0%\);0.0_)%"/>
    <numFmt numFmtId="270" formatCode="#,##0.0;\(#,##0.0\)"/>
    <numFmt numFmtId="271" formatCode="#,##0\ \ ;\(#,##0\)\ ;\—\ \ \ \ "/>
    <numFmt numFmtId="272" formatCode="_(#,##0;\(#,##0\);\-;&quot;  &quot;@"/>
    <numFmt numFmtId="273" formatCode="&quot;$&quot;#,##0\ ;\-&quot;$&quot;#,##0"/>
    <numFmt numFmtId="274" formatCode="&quot;$&quot;#,##0.00\ ;\(&quot;$&quot;#,##0.00\)"/>
    <numFmt numFmtId="275" formatCode="_(&quot;kr&quot;\ * #,##0_);_(&quot;kr&quot;\ * \(#,##0\);_(&quot;kr&quot;\ * &quot;-&quot;_);_(@_)"/>
    <numFmt numFmtId="276" formatCode="&quot;$&quot;0.00"/>
    <numFmt numFmtId="277" formatCode="_-* #,##0_-;\-* #,##0_-;_-* &quot;-&quot;_-;_-@_-"/>
    <numFmt numFmtId="278" formatCode="_-* #,##0\ _P_t_s_-;\-* #,##0\ _P_t_s_-;_-* &quot;-&quot;\ _P_t_s_-;_-@_-"/>
    <numFmt numFmtId="279" formatCode="_-* #,##0.00\ _P_t_s_-;\-* #,##0.00\ _P_t_s_-;_-* &quot;-&quot;??\ _P_t_s_-;_-@_-"/>
    <numFmt numFmtId="280" formatCode="#,##0.00&quot; F&quot;_);\(#,##0.00&quot; F&quot;\)"/>
    <numFmt numFmtId="281" formatCode="#,##0&quot; F&quot;_);[Red]\(#,##0&quot; F&quot;\)"/>
    <numFmt numFmtId="282" formatCode="#,##0.00&quot; F&quot;_);[Red]\(#,##0.00&quot; F&quot;\)"/>
    <numFmt numFmtId="283" formatCode="#,##0&quot; $&quot;;[Red]\-#,##0&quot; $&quot;"/>
    <numFmt numFmtId="284" formatCode="#,##0.00&quot; $&quot;;\-#,##0.00&quot; $&quot;"/>
    <numFmt numFmtId="285" formatCode="#,##0&quot; $&quot;;\-#,##0&quot; $&quot;"/>
    <numFmt numFmtId="286" formatCode="_-* #,##0\ &quot;€&quot;_-;\-* #,##0\ &quot;€&quot;_-;_-* &quot;-&quot;\ &quot;€&quot;_-;_-@_-"/>
    <numFmt numFmtId="287" formatCode="_-* #,##0\ &quot;Pts&quot;_-;\-* #,##0\ &quot;Pts&quot;_-;_-* &quot;-&quot;\ &quot;Pts&quot;_-;_-@_-"/>
    <numFmt numFmtId="288" formatCode="_-* #,##0.00\ &quot;Pts&quot;_-;\-* #,##0.00\ &quot;Pts&quot;_-;_-* &quot;-&quot;??\ &quot;Pts&quot;_-;_-@_-"/>
    <numFmt numFmtId="289" formatCode="_(&quot;$&quot;* #,##0_);_(&quot;$&quot;* \(#,##0\);_(&quot;$&quot;* &quot;-&quot;_);_(@_)"/>
    <numFmt numFmtId="290" formatCode="0.0&quot; N&quot;"/>
    <numFmt numFmtId="291" formatCode="_(* #,##0,_);_(* \(#,##0,\);_(* &quot;-&quot;_);_(@_)"/>
    <numFmt numFmtId="292" formatCode="_(* #,##0,_);_(* \(#,##0,\);_(* \-_);_(@_)"/>
    <numFmt numFmtId="293" formatCode="_-* #,##0\ _d_._-;\-* #,##0\ _d_._-;_-* &quot;-&quot;\ _d_._-;_-@_-"/>
    <numFmt numFmtId="294" formatCode="_-* #,##0.00\ _d_._-;\-* #,##0.00\ _d_._-;_-* &quot;-&quot;??\ _d_._-;_-@_-"/>
    <numFmt numFmtId="295" formatCode="_-* #,##0\ _đ_._-;\-* #,##0\ _đ_._-;_-* &quot;-&quot;\ _đ_._-;_-@_-"/>
    <numFmt numFmtId="296" formatCode="_-* #,##0.00\ _đ_._-;\-* #,##0.00\ _đ_._-;_-* &quot;-&quot;??\ _đ_._-;_-@_-"/>
    <numFmt numFmtId="297" formatCode="_-* #,##0_d_._-;\-* #,##0_d_._-;_-* &quot;-&quot;_d_._-;_-@_-"/>
    <numFmt numFmtId="298" formatCode="_-* #,##0.00_d_._-;\-* #,##0.00_d_._-;_-* &quot;-&quot;??_d_._-;_-@_-"/>
    <numFmt numFmtId="299" formatCode="_-* #,##0.00_-;\-* #,##0.00_-;_-* &quot;-&quot;??_-;_-@_-"/>
    <numFmt numFmtId="300" formatCode="0.0000000%"/>
    <numFmt numFmtId="301" formatCode="0.000000000"/>
    <numFmt numFmtId="302" formatCode="0_)%;\(0\)%"/>
    <numFmt numFmtId="303" formatCode="_._._(* 0_)%;_._.* \(0\)%"/>
    <numFmt numFmtId="304" formatCode="_(0_)%;\(0\)%"/>
    <numFmt numFmtId="305" formatCode="0%_);\(0%\)"/>
    <numFmt numFmtId="306" formatCode="#,##0\ &quot;F&quot;;[Red]\-#,##0\ &quot;F&quot;"/>
    <numFmt numFmtId="307" formatCode="_-* #,##0\ _$_-;\-* #,##0\ _$_-;_-* &quot;-&quot;\ _$_-;_-@_-"/>
    <numFmt numFmtId="308" formatCode="_-* #,##0\ _$_-;\-* #,##0\ _$_-;_-* &quot;- &quot;_$_-;_-@_-"/>
    <numFmt numFmtId="309" formatCode="_(0.0_)%;\(0.0\)%"/>
    <numFmt numFmtId="310" formatCode="_._._(* 0.0_)%;_._.* \(0.0\)%"/>
    <numFmt numFmtId="311" formatCode="_(0.00_)%;\(0.00\)%"/>
    <numFmt numFmtId="312" formatCode="_._._(* 0.00_)%;_._.* \(0.00\)%"/>
    <numFmt numFmtId="313" formatCode="_(0.000_)%;\(0.000\)%"/>
    <numFmt numFmtId="314" formatCode="_._._(* 0.000_)%;_._.* \(0.000\)%"/>
    <numFmt numFmtId="315" formatCode="&quot;$&quot;#,\);\(&quot;$&quot;#,\)"/>
    <numFmt numFmtId="316" formatCode="\+0.0;\-0.0"/>
    <numFmt numFmtId="317" formatCode="\+0.0%;\-0.0%"/>
    <numFmt numFmtId="318" formatCode="#,##0______;;&quot;------------      &quot;"/>
    <numFmt numFmtId="319" formatCode="mm/dd/yy"/>
    <numFmt numFmtId="320" formatCode="_ * #,##0_ ;_ * \-#,##0_ ;_ * &quot;-&quot;??_ ;_ @_ "/>
    <numFmt numFmtId="321" formatCode="\g\ \=\ 0.0%;\g\ \=\ \-0.0%"/>
    <numFmt numFmtId="322" formatCode="_(* #,##0_);_(* \(#,##0\);_(* &quot;-&quot;_);@_)"/>
    <numFmt numFmtId="323" formatCode="&quot;$&quot;#,##0"/>
    <numFmt numFmtId="324" formatCode="0.0\x\ "/>
    <numFmt numFmtId="325" formatCode="#\ ##0&quot;zі&quot;_.00&quot;gr&quot;;\(#\ ##0.00\z\і\)"/>
    <numFmt numFmtId="326" formatCode="#\ ##0&quot;zі&quot;_.00&quot;gr&quot;;\(#\ ##0.00&quot;zі)&quot;"/>
    <numFmt numFmtId="327" formatCode="#\ ##0&quot;zі&quot;.00&quot;gr&quot;;\(#\ ##0&quot;zі&quot;.00&quot;gr&quot;\)"/>
    <numFmt numFmtId="328" formatCode="#\ ##0&quot;zі&quot;.00&quot;gr&quot;;\(#\ ##0&quot;zі&quot;.00&quot;gr)&quot;"/>
    <numFmt numFmtId="329" formatCode="&quot;$&quot;#,;\(&quot;$&quot;#,\)"/>
    <numFmt numFmtId="330" formatCode="#,##0.00\ &quot;F&quot;;[Red]\-#,##0.00\ &quot;F&quot;"/>
    <numFmt numFmtId="331" formatCode="_-* #,##0\ &quot;F&quot;_-;\-* #,##0\ &quot;F&quot;_-;_-* &quot;-&quot;\ &quot;F&quot;_-;_-@_-"/>
    <numFmt numFmtId="332" formatCode="#,##0&quot;£&quot;_);\(#,##0&quot;£&quot;\)"/>
    <numFmt numFmtId="333" formatCode="_-* #,##0.00\ _F_-;\-* #,##0.00\ _F_-;_-* &quot;-&quot;??\ _F_-;_-@_-"/>
    <numFmt numFmtId="334" formatCode="_-* #,##0.00\ &quot;F&quot;_-;\-* #,##0.00\ &quot;F&quot;_-;_-* &quot;-&quot;??\ &quot;F&quot;_-;_-@_-"/>
    <numFmt numFmtId="335" formatCode="#,##0&quot; F&quot;_);\(#,##0&quot; F&quot;\)"/>
    <numFmt numFmtId="336" formatCode="_-&quot;L.&quot;\ * #,##0_-;\-&quot;L.&quot;\ * #,##0_-;_-&quot;L.&quot;\ * &quot;-&quot;_-;_-@_-"/>
    <numFmt numFmtId="337" formatCode="_ * #,##0.00_)_?_ ;_ * \(#,##0.00\)_?_ ;_ * &quot;-&quot;??_)_?_ ;_ @_ "/>
    <numFmt numFmtId="338" formatCode="_(* #,##0_);_(* \(#,##0\);_(* &quot;-&quot;??_);_(@_)"/>
    <numFmt numFmtId="339" formatCode="_-* #,##0.00\ _T_L_-;\-* #,##0.00\ _T_L_-;_-* &quot;-&quot;??\ _T_L_-;_-@_-"/>
    <numFmt numFmtId="340" formatCode="&quot;P&quot;#,##0.00;\-&quot;P&quot;#,##0.00"/>
    <numFmt numFmtId="341" formatCode="_-&quot;P&quot;* #,##0_-;\-&quot;P&quot;* #,##0_-;_-&quot;P&quot;* &quot;-&quot;_-;_-@_-"/>
    <numFmt numFmtId="342" formatCode="yyyy"/>
    <numFmt numFmtId="343" formatCode="yyyy\ &quot;год&quot;"/>
    <numFmt numFmtId="344" formatCode="#,##0\ &quot;р.&quot;;\-#,##0\ &quot;р.&quot;"/>
    <numFmt numFmtId="345" formatCode="#,##0.00_ ;[Red]\-#,##0.00\ "/>
    <numFmt numFmtId="346" formatCode="0.00000000000"/>
    <numFmt numFmtId="347" formatCode="#,##0_ ;[Red]\-#,##0\ "/>
    <numFmt numFmtId="348" formatCode="&quot;Ј&quot;#,##0;\-&quot;Ј&quot;#,##0"/>
    <numFmt numFmtId="349" formatCode="0.0000000000"/>
    <numFmt numFmtId="350" formatCode="#,##0;[Red]\-#,##0"/>
    <numFmt numFmtId="351" formatCode="_-* #,##0.0_р_._-;\-* #,##0.0_р_._-;_-* &quot;-&quot;??_р_._-;_-@_-"/>
    <numFmt numFmtId="352" formatCode="_-* #,##0\ &quot;FB&quot;_-;\-* #,##0\ &quot;FB&quot;_-;_-* &quot;-&quot;\ &quot;FB&quot;_-;_-@_-"/>
    <numFmt numFmtId="353" formatCode="_-* #,##0.00\ _F_B_-;\-* #,##0.00\ _F_B_-;_-* &quot;-&quot;??\ _F_B_-;_-@_-"/>
    <numFmt numFmtId="354" formatCode="_-* #,##0.00_р_._-;\-* #,##0.00_р_._-;_-* \-??_р_._-;_-@_-"/>
  </numFmts>
  <fonts count="29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4"/>
      <color theme="1"/>
      <name val="Times New Roman"/>
      <family val="1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621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4" fillId="0" borderId="0"/>
    <xf numFmtId="0" fontId="4" fillId="0" borderId="0"/>
    <xf numFmtId="172" fontId="17" fillId="0" borderId="0"/>
    <xf numFmtId="0" fontId="17" fillId="0" borderId="0"/>
    <xf numFmtId="0" fontId="17" fillId="0" borderId="0"/>
    <xf numFmtId="173" fontId="20" fillId="0" borderId="0" applyFont="0" applyFill="0" applyBorder="0" applyAlignment="0" applyProtection="0"/>
    <xf numFmtId="0" fontId="21" fillId="0" borderId="0"/>
    <xf numFmtId="172" fontId="21" fillId="0" borderId="0"/>
    <xf numFmtId="0" fontId="21" fillId="0" borderId="0"/>
    <xf numFmtId="0" fontId="22" fillId="0" borderId="0"/>
    <xf numFmtId="0" fontId="21" fillId="0" borderId="0"/>
    <xf numFmtId="174" fontId="10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178" fontId="23" fillId="0" borderId="9"/>
    <xf numFmtId="0" fontId="24" fillId="0" borderId="0"/>
    <xf numFmtId="0" fontId="24" fillId="0" borderId="0"/>
    <xf numFmtId="179" fontId="10" fillId="0" borderId="0" applyFont="0" applyFill="0" applyBorder="0" applyAlignment="0" applyProtection="0"/>
    <xf numFmtId="180" fontId="25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0" fillId="0" borderId="0"/>
    <xf numFmtId="181" fontId="10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17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24" fillId="0" borderId="0">
      <alignment vertical="top"/>
    </xf>
    <xf numFmtId="0" fontId="24" fillId="0" borderId="0">
      <alignment vertical="top"/>
    </xf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6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6" fillId="0" borderId="0"/>
    <xf numFmtId="0" fontId="17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2" fillId="0" borderId="0"/>
    <xf numFmtId="172" fontId="32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>
      <alignment vertical="top"/>
    </xf>
    <xf numFmtId="0" fontId="17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4" fillId="0" borderId="0"/>
    <xf numFmtId="0" fontId="17" fillId="0" borderId="0"/>
    <xf numFmtId="0" fontId="17" fillId="0" borderId="0"/>
    <xf numFmtId="172" fontId="17" fillId="0" borderId="0"/>
    <xf numFmtId="0" fontId="32" fillId="0" borderId="0"/>
    <xf numFmtId="0" fontId="33" fillId="0" borderId="0"/>
    <xf numFmtId="0" fontId="32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24" fillId="0" borderId="0">
      <alignment vertical="top"/>
    </xf>
    <xf numFmtId="0" fontId="33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172" fontId="32" fillId="0" borderId="0"/>
    <xf numFmtId="0" fontId="4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21" fillId="0" borderId="0"/>
    <xf numFmtId="172" fontId="21" fillId="0" borderId="0"/>
    <xf numFmtId="0" fontId="21" fillId="0" borderId="0"/>
    <xf numFmtId="172" fontId="21" fillId="0" borderId="0"/>
    <xf numFmtId="0" fontId="4" fillId="0" borderId="0"/>
    <xf numFmtId="0" fontId="33" fillId="0" borderId="0"/>
    <xf numFmtId="0" fontId="33" fillId="0" borderId="0"/>
    <xf numFmtId="172" fontId="33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9" fillId="0" borderId="0">
      <alignment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34" fillId="0" borderId="0"/>
    <xf numFmtId="0" fontId="4" fillId="0" borderId="0"/>
    <xf numFmtId="172" fontId="4" fillId="0" borderId="0"/>
    <xf numFmtId="0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172" fontId="33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4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0" fontId="4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21" fillId="0" borderId="0"/>
    <xf numFmtId="172" fontId="21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172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21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33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22" fillId="0" borderId="0"/>
    <xf numFmtId="172" fontId="22" fillId="0" borderId="0"/>
    <xf numFmtId="172" fontId="37" fillId="0" borderId="0"/>
    <xf numFmtId="172" fontId="37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85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185" fontId="41" fillId="0" borderId="0">
      <protection locked="0"/>
    </xf>
    <xf numFmtId="185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0" fontId="41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41" fillId="0" borderId="12">
      <protection locked="0"/>
    </xf>
    <xf numFmtId="172" fontId="41" fillId="0" borderId="12">
      <protection locked="0"/>
    </xf>
    <xf numFmtId="0" fontId="41" fillId="0" borderId="12">
      <protection locked="0"/>
    </xf>
    <xf numFmtId="172" fontId="42" fillId="0" borderId="12">
      <protection locked="0"/>
    </xf>
    <xf numFmtId="172" fontId="42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17" fillId="0" borderId="0"/>
    <xf numFmtId="172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2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48" fillId="0" borderId="0"/>
    <xf numFmtId="188" fontId="10" fillId="0" borderId="0">
      <alignment horizontal="center"/>
    </xf>
    <xf numFmtId="189" fontId="49" fillId="0" borderId="0">
      <alignment horizontal="center"/>
    </xf>
    <xf numFmtId="170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0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2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2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2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2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1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2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2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2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2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2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2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2" fontId="59" fillId="37" borderId="0" applyNumberFormat="0" applyBorder="0" applyAlignment="0" applyProtection="0"/>
    <xf numFmtId="0" fontId="57" fillId="16" borderId="0" applyNumberFormat="0" applyBorder="0" applyAlignment="0" applyProtection="0"/>
    <xf numFmtId="192" fontId="60" fillId="0" borderId="0" applyFont="0" applyFill="0" applyBorder="0">
      <alignment horizontal="center"/>
    </xf>
    <xf numFmtId="0" fontId="61" fillId="0" borderId="0">
      <alignment horizontal="right"/>
    </xf>
    <xf numFmtId="193" fontId="53" fillId="0" borderId="0" applyFont="0" applyFill="0" applyBorder="0" applyAlignment="0" applyProtection="0"/>
    <xf numFmtId="194" fontId="53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2" fontId="54" fillId="40" borderId="0" applyNumberFormat="0" applyBorder="0" applyAlignment="0" applyProtection="0"/>
    <xf numFmtId="0" fontId="54" fillId="41" borderId="0" applyNumberFormat="0" applyBorder="0" applyAlignment="0" applyProtection="0"/>
    <xf numFmtId="172" fontId="54" fillId="41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2" fontId="54" fillId="45" borderId="0" applyNumberFormat="0" applyBorder="0" applyAlignment="0" applyProtection="0"/>
    <xf numFmtId="0" fontId="54" fillId="46" borderId="0" applyNumberFormat="0" applyBorder="0" applyAlignment="0" applyProtection="0"/>
    <xf numFmtId="172" fontId="54" fillId="46" borderId="0" applyNumberFormat="0" applyBorder="0" applyAlignment="0" applyProtection="0"/>
    <xf numFmtId="0" fontId="57" fillId="46" borderId="0" applyNumberFormat="0" applyBorder="0" applyAlignment="0" applyProtection="0"/>
    <xf numFmtId="172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2" fontId="54" fillId="48" borderId="0" applyNumberFormat="0" applyBorder="0" applyAlignment="0" applyProtection="0"/>
    <xf numFmtId="0" fontId="54" fillId="49" borderId="0" applyNumberFormat="0" applyBorder="0" applyAlignment="0" applyProtection="0"/>
    <xf numFmtId="172" fontId="54" fillId="49" borderId="0" applyNumberFormat="0" applyBorder="0" applyAlignment="0" applyProtection="0"/>
    <xf numFmtId="0" fontId="57" fillId="49" borderId="0" applyNumberFormat="0" applyBorder="0" applyAlignment="0" applyProtection="0"/>
    <xf numFmtId="172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7" fillId="41" borderId="0" applyNumberFormat="0" applyBorder="0" applyAlignment="0" applyProtection="0"/>
    <xf numFmtId="172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2" fontId="54" fillId="52" borderId="0" applyNumberFormat="0" applyBorder="0" applyAlignment="0" applyProtection="0"/>
    <xf numFmtId="0" fontId="54" fillId="53" borderId="0" applyNumberFormat="0" applyBorder="0" applyAlignment="0" applyProtection="0"/>
    <xf numFmtId="172" fontId="54" fillId="53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2" fontId="54" fillId="55" borderId="0" applyNumberFormat="0" applyBorder="0" applyAlignment="0" applyProtection="0"/>
    <xf numFmtId="0" fontId="54" fillId="56" borderId="0" applyNumberFormat="0" applyBorder="0" applyAlignment="0" applyProtection="0"/>
    <xf numFmtId="172" fontId="54" fillId="56" borderId="0" applyNumberFormat="0" applyBorder="0" applyAlignment="0" applyProtection="0"/>
    <xf numFmtId="0" fontId="57" fillId="57" borderId="0" applyNumberFormat="0" applyBorder="0" applyAlignment="0" applyProtection="0"/>
    <xf numFmtId="172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0" fillId="49" borderId="0"/>
    <xf numFmtId="0" fontId="67" fillId="49" borderId="0"/>
    <xf numFmtId="0" fontId="67" fillId="49" borderId="0"/>
    <xf numFmtId="172" fontId="67" fillId="49" borderId="0"/>
    <xf numFmtId="0" fontId="69" fillId="49" borderId="0"/>
    <xf numFmtId="172" fontId="70" fillId="49" borderId="0"/>
    <xf numFmtId="0" fontId="71" fillId="49" borderId="0"/>
    <xf numFmtId="0" fontId="71" fillId="26" borderId="0"/>
    <xf numFmtId="0" fontId="10" fillId="49" borderId="0"/>
    <xf numFmtId="172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2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195" fontId="80" fillId="0" borderId="4" applyAlignment="0" applyProtection="0"/>
    <xf numFmtId="0" fontId="81" fillId="0" borderId="0"/>
    <xf numFmtId="196" fontId="82" fillId="0" borderId="0">
      <alignment horizontal="right"/>
    </xf>
    <xf numFmtId="197" fontId="82" fillId="0" borderId="0">
      <alignment horizontal="right" vertical="center"/>
    </xf>
    <xf numFmtId="196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198" fontId="85" fillId="4" borderId="0">
      <alignment horizontal="right" vertical="center"/>
    </xf>
    <xf numFmtId="199" fontId="85" fillId="4" borderId="0">
      <alignment horizontal="right"/>
    </xf>
    <xf numFmtId="200" fontId="85" fillId="0" borderId="0">
      <alignment horizontal="right" vertical="center"/>
    </xf>
    <xf numFmtId="0" fontId="86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172" fontId="24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04" fontId="17" fillId="0" borderId="0" applyFill="0" applyBorder="0" applyAlignment="0"/>
    <xf numFmtId="205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6" fontId="88" fillId="0" borderId="0" applyFill="0" applyBorder="0" applyAlignment="0"/>
    <xf numFmtId="207" fontId="88" fillId="0" borderId="0" applyFill="0" applyBorder="0" applyAlignment="0"/>
    <xf numFmtId="202" fontId="69" fillId="0" borderId="0" applyFill="0" applyBorder="0" applyAlignment="0"/>
    <xf numFmtId="202" fontId="69" fillId="0" borderId="0" applyFill="0" applyBorder="0" applyAlignment="0"/>
    <xf numFmtId="202" fontId="67" fillId="0" borderId="0" applyFill="0" applyBorder="0" applyAlignment="0"/>
    <xf numFmtId="202" fontId="69" fillId="0" borderId="0" applyFill="0" applyBorder="0" applyAlignment="0"/>
    <xf numFmtId="208" fontId="88" fillId="0" borderId="0" applyFill="0" applyBorder="0" applyAlignment="0"/>
    <xf numFmtId="209" fontId="88" fillId="0" borderId="0" applyFill="0" applyBorder="0" applyAlignment="0"/>
    <xf numFmtId="210" fontId="69" fillId="0" borderId="0" applyFill="0" applyBorder="0" applyAlignment="0"/>
    <xf numFmtId="210" fontId="69" fillId="0" borderId="0" applyFill="0" applyBorder="0" applyAlignment="0"/>
    <xf numFmtId="210" fontId="67" fillId="0" borderId="0" applyFill="0" applyBorder="0" applyAlignment="0"/>
    <xf numFmtId="210" fontId="69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15" fontId="32" fillId="61" borderId="10">
      <alignment vertical="center"/>
    </xf>
    <xf numFmtId="216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17" fontId="32" fillId="61" borderId="10">
      <alignment vertical="center"/>
    </xf>
    <xf numFmtId="218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2" fontId="95" fillId="0" borderId="1">
      <alignment horizontal="left" wrapText="1"/>
    </xf>
    <xf numFmtId="172" fontId="96" fillId="0" borderId="1">
      <alignment horizontal="left" wrapText="1"/>
    </xf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20" fontId="17" fillId="0" borderId="0" applyFont="0" applyFill="0" applyBorder="0" applyAlignment="0" applyProtection="0"/>
    <xf numFmtId="221" fontId="97" fillId="0" borderId="0" applyFont="0" applyFill="0" applyBorder="0" applyAlignment="0" applyProtection="0"/>
    <xf numFmtId="221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2" fontId="17" fillId="0" borderId="0" applyFont="0" applyFill="0" applyBorder="0" applyAlignment="0" applyProtection="0"/>
    <xf numFmtId="223" fontId="1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54" fillId="0" borderId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24" fontId="100" fillId="0" borderId="0" applyFont="0" applyFill="0" applyBorder="0" applyAlignment="0" applyProtection="0">
      <alignment horizontal="center"/>
    </xf>
    <xf numFmtId="225" fontId="101" fillId="0" borderId="0" applyFont="0" applyFill="0" applyBorder="0" applyAlignment="0" applyProtection="0"/>
    <xf numFmtId="226" fontId="76" fillId="0" borderId="0" applyFont="0" applyFill="0" applyBorder="0" applyAlignment="0" applyProtection="0"/>
    <xf numFmtId="227" fontId="102" fillId="0" borderId="0" applyFont="0" applyFill="0" applyBorder="0" applyAlignment="0" applyProtection="0"/>
    <xf numFmtId="228" fontId="76" fillId="0" borderId="0" applyFont="0" applyFill="0" applyBorder="0" applyAlignment="0" applyProtection="0"/>
    <xf numFmtId="229" fontId="102" fillId="0" borderId="0" applyFont="0" applyFill="0" applyBorder="0" applyAlignment="0" applyProtection="0"/>
    <xf numFmtId="230" fontId="7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03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233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4" fontId="107" fillId="0" borderId="0" applyFill="0" applyBorder="0" applyProtection="0"/>
    <xf numFmtId="235" fontId="101" fillId="0" borderId="0" applyFont="0" applyFill="0" applyBorder="0" applyAlignment="0" applyProtection="0"/>
    <xf numFmtId="236" fontId="108" fillId="0" borderId="0" applyFill="0" applyBorder="0" applyProtection="0"/>
    <xf numFmtId="236" fontId="108" fillId="0" borderId="25" applyFill="0" applyProtection="0"/>
    <xf numFmtId="236" fontId="108" fillId="0" borderId="12" applyFill="0" applyProtection="0"/>
    <xf numFmtId="3" fontId="109" fillId="0" borderId="26" applyNumberFormat="0" applyAlignment="0">
      <alignment vertical="center"/>
    </xf>
    <xf numFmtId="237" fontId="17" fillId="0" borderId="0" applyFont="0" applyFill="0" applyBorder="0" applyAlignment="0" applyProtection="0"/>
    <xf numFmtId="204" fontId="97" fillId="0" borderId="0" applyFont="0" applyFill="0" applyBorder="0" applyAlignment="0" applyProtection="0"/>
    <xf numFmtId="204" fontId="98" fillId="0" borderId="0" applyFont="0" applyFill="0" applyBorder="0" applyAlignment="0" applyProtection="0"/>
    <xf numFmtId="238" fontId="17" fillId="0" borderId="0" applyFont="0" applyFill="0" applyBorder="0" applyAlignment="0" applyProtection="0"/>
    <xf numFmtId="239" fontId="17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53" fillId="0" borderId="0" applyFont="0" applyFill="0" applyBorder="0" applyAlignment="0" applyProtection="0"/>
    <xf numFmtId="242" fontId="54" fillId="0" borderId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184" fontId="110" fillId="0" borderId="27" applyBorder="0"/>
    <xf numFmtId="202" fontId="4" fillId="0" borderId="0" applyFont="0" applyFill="0" applyBorder="0" applyAlignment="0" applyProtection="0"/>
    <xf numFmtId="202" fontId="54" fillId="0" borderId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43" fontId="102" fillId="0" borderId="0" applyFont="0" applyFill="0" applyBorder="0" applyAlignment="0" applyProtection="0"/>
    <xf numFmtId="244" fontId="76" fillId="0" borderId="0" applyFont="0" applyFill="0" applyBorder="0" applyAlignment="0" applyProtection="0"/>
    <xf numFmtId="245" fontId="102" fillId="0" borderId="0" applyFont="0" applyFill="0" applyBorder="0" applyAlignment="0" applyProtection="0"/>
    <xf numFmtId="246" fontId="76" fillId="0" borderId="0" applyFont="0" applyFill="0" applyBorder="0" applyAlignment="0" applyProtection="0"/>
    <xf numFmtId="247" fontId="102" fillId="0" borderId="0" applyFont="0" applyFill="0" applyBorder="0" applyAlignment="0" applyProtection="0"/>
    <xf numFmtId="248" fontId="76" fillId="0" borderId="0" applyFont="0" applyFill="0" applyBorder="0" applyAlignment="0" applyProtection="0"/>
    <xf numFmtId="44" fontId="10" fillId="0" borderId="0" applyFont="0" applyFill="0" applyBorder="0" applyAlignment="0" applyProtection="0"/>
    <xf numFmtId="249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249" fontId="3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1" fontId="36" fillId="0" borderId="0">
      <protection locked="0"/>
    </xf>
    <xf numFmtId="214" fontId="67" fillId="0" borderId="0" applyFont="0" applyFill="0" applyBorder="0" applyAlignment="0" applyProtection="0"/>
    <xf numFmtId="252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0" fillId="48" borderId="0"/>
    <xf numFmtId="0" fontId="67" fillId="48" borderId="0"/>
    <xf numFmtId="0" fontId="67" fillId="48" borderId="0"/>
    <xf numFmtId="172" fontId="67" fillId="48" borderId="0"/>
    <xf numFmtId="0" fontId="69" fillId="48" borderId="0"/>
    <xf numFmtId="172" fontId="70" fillId="48" borderId="0"/>
    <xf numFmtId="0" fontId="71" fillId="66" borderId="0"/>
    <xf numFmtId="0" fontId="71" fillId="67" borderId="0"/>
    <xf numFmtId="0" fontId="10" fillId="66" borderId="0"/>
    <xf numFmtId="172" fontId="72" fillId="66" borderId="0"/>
    <xf numFmtId="253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4" fontId="17" fillId="0" borderId="0" applyFont="0" applyFill="0" applyBorder="0" applyAlignment="0" applyProtection="0"/>
    <xf numFmtId="255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0" fontId="115" fillId="0" borderId="29" applyNumberFormat="0" applyFill="0" applyAlignment="0" applyProtection="0"/>
    <xf numFmtId="256" fontId="54" fillId="0" borderId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7" fontId="116" fillId="0" borderId="8" applyFill="0">
      <alignment horizontal="centerContinuous"/>
    </xf>
    <xf numFmtId="258" fontId="117" fillId="0" borderId="8" applyFill="0" applyBorder="0" applyAlignment="0">
      <alignment horizontal="centerContinuous"/>
    </xf>
    <xf numFmtId="14" fontId="86" fillId="0" borderId="0" applyFill="0" applyBorder="0" applyAlignment="0"/>
    <xf numFmtId="172" fontId="17" fillId="68" borderId="0" applyFont="0" applyFill="0" applyBorder="0" applyAlignment="0" applyProtection="0"/>
    <xf numFmtId="259" fontId="54" fillId="0" borderId="0" applyFill="0" applyBorder="0" applyAlignment="0" applyProtection="0"/>
    <xf numFmtId="172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3" fontId="17" fillId="68" borderId="0" applyFont="0" applyFill="0" applyBorder="0" applyAlignment="0" applyProtection="0"/>
    <xf numFmtId="260" fontId="108" fillId="0" borderId="0" applyFill="0" applyBorder="0" applyProtection="0"/>
    <xf numFmtId="260" fontId="108" fillId="0" borderId="25" applyFill="0" applyProtection="0"/>
    <xf numFmtId="260" fontId="108" fillId="0" borderId="12" applyFill="0" applyProtection="0"/>
    <xf numFmtId="260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1" fontId="119" fillId="0" borderId="0" applyFont="0" applyFill="0" applyBorder="0" applyAlignment="0" applyProtection="0"/>
    <xf numFmtId="262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2" fontId="121" fillId="69" borderId="0" applyNumberFormat="0" applyBorder="0" applyAlignment="0" applyProtection="0"/>
    <xf numFmtId="0" fontId="121" fillId="70" borderId="0" applyNumberFormat="0" applyBorder="0" applyAlignment="0" applyProtection="0"/>
    <xf numFmtId="172" fontId="121" fillId="70" borderId="0" applyNumberFormat="0" applyBorder="0" applyAlignment="0" applyProtection="0"/>
    <xf numFmtId="0" fontId="121" fillId="71" borderId="0" applyNumberFormat="0" applyBorder="0" applyAlignment="0" applyProtection="0"/>
    <xf numFmtId="172" fontId="121" fillId="71" borderId="0" applyNumberFormat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22" fillId="0" borderId="0" applyNumberFormat="0" applyAlignment="0">
      <alignment horizontal="left"/>
    </xf>
    <xf numFmtId="263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4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65" fontId="128" fillId="0" borderId="0" applyFill="0" applyBorder="0" applyProtection="0"/>
    <xf numFmtId="0" fontId="129" fillId="64" borderId="32" applyAlignment="0" applyProtection="0"/>
    <xf numFmtId="266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67" fontId="132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86" fillId="0" borderId="0" applyFill="0" applyBorder="0" applyAlignment="0" applyProtection="0"/>
    <xf numFmtId="268" fontId="24" fillId="0" borderId="0" applyFill="0" applyBorder="0" applyAlignment="0" applyProtection="0"/>
    <xf numFmtId="269" fontId="86" fillId="0" borderId="0" applyFill="0" applyBorder="0" applyAlignment="0" applyProtection="0"/>
    <xf numFmtId="0" fontId="23" fillId="0" borderId="35" applyNumberFormat="0" applyFont="0" applyAlignment="0" applyProtection="0"/>
    <xf numFmtId="0" fontId="10" fillId="0" borderId="12" applyNumberFormat="0" applyFont="0" applyAlignment="0" applyProtection="0"/>
    <xf numFmtId="0" fontId="23" fillId="25" borderId="0" applyNumberFormat="0" applyFont="0" applyBorder="0" applyAlignment="0" applyProtection="0"/>
    <xf numFmtId="270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1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0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2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2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66" fontId="130" fillId="0" borderId="0">
      <alignment horizontal="left" vertical="top"/>
    </xf>
    <xf numFmtId="266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0" fontId="25" fillId="0" borderId="0">
      <protection locked="0"/>
    </xf>
    <xf numFmtId="0" fontId="10" fillId="0" borderId="0"/>
    <xf numFmtId="180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2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2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0" fontId="153" fillId="0" borderId="1"/>
    <xf numFmtId="272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3" fontId="24" fillId="0" borderId="0" applyFont="0" applyFill="0" applyBorder="0" applyAlignment="0" applyProtection="0"/>
    <xf numFmtId="274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2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2" fontId="158" fillId="0" borderId="0">
      <alignment vertical="center"/>
    </xf>
    <xf numFmtId="275" fontId="159" fillId="0" borderId="0" applyFont="0" applyFill="0" applyBorder="0" applyAlignment="0" applyProtection="0"/>
    <xf numFmtId="276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2" fillId="0" borderId="0" applyProtection="0">
      <alignment vertical="center"/>
      <protection locked="0"/>
    </xf>
    <xf numFmtId="172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2" fillId="0" borderId="0" applyNumberFormat="0" applyProtection="0">
      <alignment vertical="top"/>
      <protection locked="0"/>
    </xf>
    <xf numFmtId="172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2" fontId="164" fillId="0" borderId="43" applyAlignment="0"/>
    <xf numFmtId="172" fontId="164" fillId="0" borderId="43" applyAlignment="0"/>
    <xf numFmtId="172" fontId="165" fillId="0" borderId="43" applyAlignment="0"/>
    <xf numFmtId="172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0" fillId="0" borderId="19" applyNumberFormat="0" applyFont="0" applyFill="0" applyAlignment="0" applyProtection="0"/>
    <xf numFmtId="172" fontId="10" fillId="0" borderId="19" applyNumberFormat="0" applyFont="0" applyFill="0" applyAlignment="0" applyProtection="0"/>
    <xf numFmtId="277" fontId="173" fillId="0" borderId="0" applyFont="0" applyFill="0" applyBorder="0" applyAlignment="0" applyProtection="0"/>
    <xf numFmtId="278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15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80" fontId="17" fillId="0" borderId="0" applyFont="0" applyFill="0" applyBorder="0" applyAlignment="0" applyProtection="0"/>
    <xf numFmtId="281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89" fontId="17" fillId="0" borderId="0" applyFont="0" applyFill="0" applyBorder="0" applyAlignment="0" applyProtection="0"/>
    <xf numFmtId="250" fontId="17" fillId="0" borderId="0" applyFont="0" applyFill="0" applyBorder="0" applyAlignment="0" applyProtection="0"/>
    <xf numFmtId="290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0" fontId="10" fillId="0" borderId="0"/>
    <xf numFmtId="0" fontId="10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2" fontId="17" fillId="0" borderId="0"/>
    <xf numFmtId="0" fontId="17" fillId="0" borderId="0"/>
    <xf numFmtId="0" fontId="180" fillId="0" borderId="0"/>
    <xf numFmtId="172" fontId="180" fillId="0" borderId="0"/>
    <xf numFmtId="172" fontId="181" fillId="0" borderId="0"/>
    <xf numFmtId="0" fontId="1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" fillId="0" borderId="0"/>
    <xf numFmtId="172" fontId="1" fillId="0" borderId="0"/>
    <xf numFmtId="0" fontId="1" fillId="0" borderId="0"/>
    <xf numFmtId="172" fontId="10" fillId="0" borderId="0"/>
    <xf numFmtId="172" fontId="10" fillId="0" borderId="0"/>
    <xf numFmtId="172" fontId="10" fillId="0" borderId="0"/>
    <xf numFmtId="0" fontId="17" fillId="0" borderId="0"/>
    <xf numFmtId="0" fontId="54" fillId="0" borderId="0"/>
    <xf numFmtId="172" fontId="54" fillId="0" borderId="0"/>
    <xf numFmtId="0" fontId="10" fillId="0" borderId="0"/>
    <xf numFmtId="0" fontId="1" fillId="0" borderId="0"/>
    <xf numFmtId="172" fontId="1" fillId="0" borderId="0"/>
    <xf numFmtId="0" fontId="1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0" fillId="0" borderId="0"/>
    <xf numFmtId="172" fontId="10" fillId="0" borderId="0"/>
    <xf numFmtId="0" fontId="10" fillId="0" borderId="0"/>
    <xf numFmtId="0" fontId="1" fillId="0" borderId="0"/>
    <xf numFmtId="0" fontId="99" fillId="0" borderId="0"/>
    <xf numFmtId="0" fontId="10" fillId="0" borderId="0"/>
    <xf numFmtId="0" fontId="99" fillId="0" borderId="0"/>
    <xf numFmtId="0" fontId="10" fillId="0" borderId="0"/>
    <xf numFmtId="0" fontId="10" fillId="0" borderId="0"/>
    <xf numFmtId="0" fontId="61" fillId="0" borderId="0"/>
    <xf numFmtId="0" fontId="182" fillId="0" borderId="0"/>
    <xf numFmtId="172" fontId="183" fillId="0" borderId="0"/>
    <xf numFmtId="172" fontId="184" fillId="0" borderId="0"/>
    <xf numFmtId="172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3" fontId="69" fillId="0" borderId="0"/>
    <xf numFmtId="0" fontId="4" fillId="0" borderId="0"/>
    <xf numFmtId="0" fontId="10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1" fontId="17" fillId="68" borderId="0"/>
    <xf numFmtId="292" fontId="17" fillId="77" borderId="0"/>
    <xf numFmtId="291" fontId="17" fillId="68" borderId="0"/>
    <xf numFmtId="291" fontId="17" fillId="68" borderId="0"/>
    <xf numFmtId="293" fontId="10" fillId="0" borderId="0" applyFont="0" applyFill="0" applyBorder="0" applyAlignment="0" applyProtection="0"/>
    <xf numFmtId="294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6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7" fontId="10" fillId="0" borderId="0" applyFont="0" applyFill="0" applyBorder="0" applyAlignment="0" applyProtection="0"/>
    <xf numFmtId="298" fontId="10" fillId="0" borderId="0" applyFont="0" applyFill="0" applyBorder="0" applyAlignment="0" applyProtection="0"/>
    <xf numFmtId="299" fontId="17" fillId="0" borderId="0" applyFont="0" applyFill="0" applyBorder="0" applyAlignment="0" applyProtection="0"/>
    <xf numFmtId="277" fontId="17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2" fontId="187" fillId="0" borderId="0" applyFont="0" applyFill="0" applyBorder="0" applyAlignment="0" applyProtection="0"/>
    <xf numFmtId="300" fontId="188" fillId="0" borderId="0" applyFont="0" applyFill="0" applyBorder="0" applyAlignment="0" applyProtection="0"/>
    <xf numFmtId="0" fontId="38" fillId="0" borderId="0"/>
    <xf numFmtId="172" fontId="38" fillId="0" borderId="0"/>
    <xf numFmtId="172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2" fontId="182" fillId="63" borderId="0" applyFill="0" applyBorder="0" applyProtection="0">
      <alignment horizontal="center"/>
    </xf>
    <xf numFmtId="0" fontId="191" fillId="0" borderId="0"/>
    <xf numFmtId="172" fontId="191" fillId="0" borderId="0"/>
    <xf numFmtId="301" fontId="36" fillId="78" borderId="10"/>
    <xf numFmtId="0" fontId="192" fillId="68" borderId="0"/>
    <xf numFmtId="0" fontId="192" fillId="77" borderId="0"/>
    <xf numFmtId="172" fontId="193" fillId="68" borderId="0"/>
    <xf numFmtId="302" fontId="91" fillId="0" borderId="0" applyFont="0" applyFill="0" applyBorder="0" applyAlignment="0" applyProtection="0"/>
    <xf numFmtId="303" fontId="101" fillId="0" borderId="0" applyFont="0" applyFill="0" applyBorder="0" applyAlignment="0" applyProtection="0"/>
    <xf numFmtId="304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54" fillId="0" borderId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208" fontId="88" fillId="0" borderId="0" applyFont="0" applyFill="0" applyBorder="0" applyAlignment="0" applyProtection="0"/>
    <xf numFmtId="209" fontId="54" fillId="0" borderId="0" applyFill="0" applyBorder="0" applyAlignment="0" applyProtection="0"/>
    <xf numFmtId="210" fontId="69" fillId="0" borderId="0" applyFont="0" applyFill="0" applyBorder="0" applyAlignment="0" applyProtection="0"/>
    <xf numFmtId="210" fontId="69" fillId="0" borderId="0" applyFont="0" applyFill="0" applyBorder="0" applyAlignment="0" applyProtection="0"/>
    <xf numFmtId="210" fontId="67" fillId="0" borderId="0" applyFont="0" applyFill="0" applyBorder="0" applyAlignment="0" applyProtection="0"/>
    <xf numFmtId="210" fontId="69" fillId="0" borderId="0" applyFont="0" applyFill="0" applyBorder="0" applyAlignment="0" applyProtection="0"/>
    <xf numFmtId="307" fontId="88" fillId="0" borderId="0" applyFont="0" applyFill="0" applyBorder="0" applyAlignment="0" applyProtection="0"/>
    <xf numFmtId="308" fontId="54" fillId="0" borderId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09" fontId="102" fillId="0" borderId="0" applyFont="0" applyFill="0" applyBorder="0" applyAlignment="0" applyProtection="0"/>
    <xf numFmtId="310" fontId="101" fillId="0" borderId="0" applyFont="0" applyFill="0" applyBorder="0" applyAlignment="0" applyProtection="0"/>
    <xf numFmtId="311" fontId="102" fillId="0" borderId="0" applyFont="0" applyFill="0" applyBorder="0" applyAlignment="0" applyProtection="0"/>
    <xf numFmtId="312" fontId="101" fillId="0" borderId="0" applyFont="0" applyFill="0" applyBorder="0" applyAlignment="0" applyProtection="0"/>
    <xf numFmtId="10" fontId="18" fillId="0" borderId="0"/>
    <xf numFmtId="313" fontId="102" fillId="0" borderId="0" applyFont="0" applyFill="0" applyBorder="0" applyAlignment="0" applyProtection="0"/>
    <xf numFmtId="314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315" fontId="67" fillId="0" borderId="0" applyFont="0" applyFill="0" applyBorder="0" applyAlignment="0" applyProtection="0"/>
    <xf numFmtId="37" fontId="194" fillId="2" borderId="49"/>
    <xf numFmtId="316" fontId="4" fillId="0" borderId="0"/>
    <xf numFmtId="316" fontId="38" fillId="0" borderId="0"/>
    <xf numFmtId="316" fontId="33" fillId="0" borderId="0"/>
    <xf numFmtId="317" fontId="4" fillId="0" borderId="0"/>
    <xf numFmtId="317" fontId="38" fillId="0" borderId="0"/>
    <xf numFmtId="317" fontId="33" fillId="0" borderId="0"/>
    <xf numFmtId="37" fontId="194" fillId="2" borderId="49"/>
    <xf numFmtId="0" fontId="17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3" fontId="133" fillId="0" borderId="0"/>
    <xf numFmtId="318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2" fontId="191" fillId="0" borderId="0"/>
    <xf numFmtId="0" fontId="196" fillId="0" borderId="0" applyProtection="0"/>
    <xf numFmtId="172" fontId="196" fillId="0" borderId="0" applyProtection="0"/>
    <xf numFmtId="319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66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2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2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202" fillId="0" borderId="0"/>
    <xf numFmtId="172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2" fontId="204" fillId="0" borderId="0"/>
    <xf numFmtId="172" fontId="205" fillId="0" borderId="0"/>
    <xf numFmtId="320" fontId="206" fillId="0" borderId="0">
      <alignment horizontal="right"/>
    </xf>
    <xf numFmtId="321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2" fontId="207" fillId="0" borderId="0" applyNumberFormat="0" applyFill="0" applyBorder="0" applyAlignment="0" applyProtection="0"/>
    <xf numFmtId="166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2" fontId="209" fillId="0" borderId="52" applyNumberFormat="0" applyFill="0" applyAlignment="0" applyProtection="0"/>
    <xf numFmtId="0" fontId="206" fillId="0" borderId="0"/>
    <xf numFmtId="172" fontId="206" fillId="0" borderId="0"/>
    <xf numFmtId="172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66" fontId="214" fillId="0" borderId="0">
      <alignment horizontal="right"/>
    </xf>
    <xf numFmtId="323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2" fontId="218" fillId="0" borderId="0"/>
    <xf numFmtId="172" fontId="219" fillId="0" borderId="0"/>
    <xf numFmtId="320" fontId="206" fillId="0" borderId="0">
      <alignment horizontal="right"/>
    </xf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2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4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25" fontId="88" fillId="0" borderId="0" applyFill="0" applyBorder="0" applyAlignment="0"/>
    <xf numFmtId="326" fontId="88" fillId="0" borderId="0" applyFill="0" applyBorder="0" applyAlignment="0"/>
    <xf numFmtId="315" fontId="69" fillId="0" borderId="0" applyFill="0" applyBorder="0" applyAlignment="0"/>
    <xf numFmtId="315" fontId="69" fillId="0" borderId="0" applyFill="0" applyBorder="0" applyAlignment="0"/>
    <xf numFmtId="315" fontId="67" fillId="0" borderId="0" applyFill="0" applyBorder="0" applyAlignment="0"/>
    <xf numFmtId="315" fontId="69" fillId="0" borderId="0" applyFill="0" applyBorder="0" applyAlignment="0"/>
    <xf numFmtId="327" fontId="88" fillId="0" borderId="0" applyFill="0" applyBorder="0" applyAlignment="0"/>
    <xf numFmtId="328" fontId="88" fillId="0" borderId="0" applyFill="0" applyBorder="0" applyAlignment="0"/>
    <xf numFmtId="329" fontId="69" fillId="0" borderId="0" applyFill="0" applyBorder="0" applyAlignment="0"/>
    <xf numFmtId="329" fontId="69" fillId="0" borderId="0" applyFill="0" applyBorder="0" applyAlignment="0"/>
    <xf numFmtId="329" fontId="67" fillId="0" borderId="0" applyFill="0" applyBorder="0" applyAlignment="0"/>
    <xf numFmtId="329" fontId="69" fillId="0" borderId="0" applyFill="0" applyBorder="0" applyAlignment="0"/>
    <xf numFmtId="330" fontId="17" fillId="0" borderId="0" applyFont="0" applyFill="0" applyAlignment="0" applyProtection="0"/>
    <xf numFmtId="331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335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2" fontId="225" fillId="0" borderId="0" applyFill="0" applyBorder="0" applyProtection="0">
      <alignment horizontal="left" vertical="top"/>
    </xf>
    <xf numFmtId="172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2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2" fontId="237" fillId="0" borderId="0"/>
    <xf numFmtId="172" fontId="237" fillId="0" borderId="0"/>
    <xf numFmtId="0" fontId="237" fillId="0" borderId="0"/>
    <xf numFmtId="0" fontId="237" fillId="0" borderId="0"/>
    <xf numFmtId="172" fontId="237" fillId="0" borderId="0"/>
    <xf numFmtId="172" fontId="237" fillId="0" borderId="0"/>
    <xf numFmtId="336" fontId="173" fillId="0" borderId="0" applyFont="0" applyFill="0" applyBorder="0" applyAlignment="0" applyProtection="0"/>
    <xf numFmtId="337" fontId="159" fillId="0" borderId="0" applyFont="0" applyFill="0" applyBorder="0" applyAlignment="0" applyProtection="0"/>
    <xf numFmtId="338" fontId="159" fillId="0" borderId="0" applyFont="0" applyFill="0" applyBorder="0" applyAlignment="0" applyProtection="0"/>
    <xf numFmtId="299" fontId="17" fillId="0" borderId="0" applyFont="0" applyFill="0" applyBorder="0" applyAlignment="0" applyProtection="0"/>
    <xf numFmtId="339" fontId="63" fillId="0" borderId="0" applyFont="0" applyFill="0" applyBorder="0" applyAlignment="0" applyProtection="0"/>
    <xf numFmtId="232" fontId="17" fillId="0" borderId="0" applyFont="0" applyFill="0" applyBorder="0" applyAlignment="0" applyProtection="0"/>
    <xf numFmtId="0" fontId="237" fillId="0" borderId="0"/>
    <xf numFmtId="172" fontId="237" fillId="0" borderId="0"/>
    <xf numFmtId="340" fontId="119" fillId="0" borderId="0" applyFont="0" applyFill="0" applyBorder="0" applyAlignment="0" applyProtection="0"/>
    <xf numFmtId="341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2" fontId="117" fillId="0" borderId="8" applyFont="0" applyFill="0" applyBorder="0" applyAlignment="0">
      <alignment horizontal="centerContinuous"/>
    </xf>
    <xf numFmtId="343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2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2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2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2" fontId="59" fillId="54" borderId="0" applyNumberFormat="0" applyBorder="0" applyAlignment="0" applyProtection="0"/>
    <xf numFmtId="0" fontId="57" fillId="27" borderId="0" applyNumberFormat="0" applyBorder="0" applyAlignment="0" applyProtection="0"/>
    <xf numFmtId="203" fontId="32" fillId="0" borderId="56">
      <protection locked="0"/>
    </xf>
    <xf numFmtId="203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69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2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2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38" fontId="10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4" fontId="10" fillId="64" borderId="0" applyFont="0" applyFill="0" applyBorder="0" applyAlignment="0" applyProtection="0">
      <alignment horizontal="right"/>
    </xf>
    <xf numFmtId="344" fontId="10" fillId="64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50" fillId="0" borderId="58">
      <alignment horizontal="left" vertical="top" wrapText="1"/>
    </xf>
    <xf numFmtId="172" fontId="250" fillId="0" borderId="58">
      <alignment horizontal="left" vertical="top" wrapText="1"/>
    </xf>
    <xf numFmtId="301" fontId="10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2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2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2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2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3" fontId="258" fillId="73" borderId="56"/>
    <xf numFmtId="203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2" fontId="259" fillId="0" borderId="54" applyNumberFormat="0" applyFill="0" applyAlignment="0" applyProtection="0"/>
    <xf numFmtId="0" fontId="121" fillId="0" borderId="62" applyNumberFormat="0" applyFill="0" applyAlignment="0" applyProtection="0"/>
    <xf numFmtId="171" fontId="260" fillId="0" borderId="1"/>
    <xf numFmtId="0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172" fontId="17" fillId="0" borderId="0"/>
    <xf numFmtId="0" fontId="10" fillId="0" borderId="0"/>
    <xf numFmtId="172" fontId="10" fillId="0" borderId="0"/>
    <xf numFmtId="172" fontId="17" fillId="0" borderId="0"/>
    <xf numFmtId="0" fontId="17" fillId="0" borderId="0"/>
    <xf numFmtId="0" fontId="10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2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3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7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2" fontId="262" fillId="59" borderId="0" applyNumberFormat="0" applyBorder="0" applyAlignment="0" applyProtection="0"/>
    <xf numFmtId="49" fontId="241" fillId="0" borderId="1">
      <alignment horizontal="right" vertical="top" wrapText="1"/>
    </xf>
    <xf numFmtId="170" fontId="263" fillId="0" borderId="0">
      <alignment horizontal="right" vertical="top" wrapText="1"/>
    </xf>
    <xf numFmtId="0" fontId="17" fillId="0" borderId="0"/>
    <xf numFmtId="0" fontId="17" fillId="0" borderId="0"/>
    <xf numFmtId="0" fontId="10" fillId="0" borderId="0"/>
    <xf numFmtId="0" fontId="56" fillId="0" borderId="0"/>
    <xf numFmtId="0" fontId="10" fillId="0" borderId="0"/>
    <xf numFmtId="0" fontId="63" fillId="0" borderId="0"/>
    <xf numFmtId="0" fontId="38" fillId="0" borderId="0">
      <alignment vertical="center"/>
    </xf>
    <xf numFmtId="0" fontId="1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2" fontId="54" fillId="0" borderId="0"/>
    <xf numFmtId="0" fontId="17" fillId="0" borderId="0"/>
    <xf numFmtId="0" fontId="1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1" fillId="0" borderId="0"/>
    <xf numFmtId="0" fontId="32" fillId="0" borderId="0"/>
    <xf numFmtId="0" fontId="17" fillId="0" borderId="0"/>
    <xf numFmtId="0" fontId="10" fillId="0" borderId="0"/>
    <xf numFmtId="0" fontId="266" fillId="0" borderId="0"/>
    <xf numFmtId="172" fontId="17" fillId="0" borderId="0"/>
    <xf numFmtId="172" fontId="17" fillId="0" borderId="0"/>
    <xf numFmtId="0" fontId="10" fillId="0" borderId="0"/>
    <xf numFmtId="0" fontId="1" fillId="0" borderId="0"/>
    <xf numFmtId="0" fontId="10" fillId="0" borderId="0"/>
    <xf numFmtId="0" fontId="17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7" fillId="0" borderId="0"/>
    <xf numFmtId="172" fontId="17" fillId="0" borderId="0"/>
    <xf numFmtId="0" fontId="10" fillId="0" borderId="0"/>
    <xf numFmtId="0" fontId="10" fillId="0" borderId="0"/>
    <xf numFmtId="0" fontId="267" fillId="0" borderId="0"/>
    <xf numFmtId="172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0" fillId="0" borderId="0"/>
    <xf numFmtId="0" fontId="83" fillId="0" borderId="0"/>
    <xf numFmtId="0" fontId="10" fillId="0" borderId="0"/>
    <xf numFmtId="0" fontId="10" fillId="0" borderId="0"/>
    <xf numFmtId="172" fontId="10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56" fillId="0" borderId="0"/>
    <xf numFmtId="172" fontId="56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83" fillId="0" borderId="0"/>
    <xf numFmtId="0" fontId="10" fillId="0" borderId="0"/>
    <xf numFmtId="0" fontId="182" fillId="0" borderId="0">
      <alignment horizontal="left"/>
    </xf>
    <xf numFmtId="0" fontId="35" fillId="0" borderId="0"/>
    <xf numFmtId="0" fontId="2" fillId="0" borderId="0"/>
    <xf numFmtId="0" fontId="17" fillId="0" borderId="0"/>
    <xf numFmtId="0" fontId="17" fillId="0" borderId="0"/>
    <xf numFmtId="0" fontId="32" fillId="0" borderId="0"/>
    <xf numFmtId="0" fontId="1" fillId="0" borderId="0"/>
    <xf numFmtId="0" fontId="10" fillId="0" borderId="0"/>
    <xf numFmtId="0" fontId="1" fillId="0" borderId="0"/>
    <xf numFmtId="172" fontId="54" fillId="0" borderId="0"/>
    <xf numFmtId="0" fontId="10" fillId="0" borderId="0"/>
    <xf numFmtId="0" fontId="17" fillId="0" borderId="0"/>
    <xf numFmtId="0" fontId="10" fillId="0" borderId="0"/>
    <xf numFmtId="172" fontId="10" fillId="0" borderId="0"/>
    <xf numFmtId="0" fontId="264" fillId="0" borderId="0"/>
    <xf numFmtId="0" fontId="1" fillId="0" borderId="0"/>
    <xf numFmtId="0" fontId="83" fillId="0" borderId="0"/>
    <xf numFmtId="0" fontId="10" fillId="0" borderId="0"/>
    <xf numFmtId="0" fontId="2" fillId="0" borderId="0"/>
    <xf numFmtId="172" fontId="182" fillId="0" borderId="0"/>
    <xf numFmtId="0" fontId="17" fillId="0" borderId="0"/>
    <xf numFmtId="0" fontId="268" fillId="0" borderId="0"/>
    <xf numFmtId="0" fontId="269" fillId="0" borderId="0"/>
    <xf numFmtId="172" fontId="56" fillId="0" borderId="0"/>
    <xf numFmtId="0" fontId="17" fillId="0" borderId="0"/>
    <xf numFmtId="172" fontId="17" fillId="0" borderId="0"/>
    <xf numFmtId="0" fontId="17" fillId="0" borderId="0"/>
    <xf numFmtId="0" fontId="83" fillId="0" borderId="0"/>
    <xf numFmtId="172" fontId="17" fillId="0" borderId="0"/>
    <xf numFmtId="0" fontId="267" fillId="0" borderId="0"/>
    <xf numFmtId="172" fontId="17" fillId="0" borderId="0"/>
    <xf numFmtId="172" fontId="10" fillId="0" borderId="0"/>
    <xf numFmtId="172" fontId="17" fillId="0" borderId="0"/>
    <xf numFmtId="0" fontId="10" fillId="0" borderId="0"/>
    <xf numFmtId="0" fontId="10" fillId="0" borderId="0"/>
    <xf numFmtId="172" fontId="10" fillId="0" borderId="0"/>
    <xf numFmtId="0" fontId="10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82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2" fillId="0" borderId="0">
      <alignment horizontal="left"/>
    </xf>
    <xf numFmtId="0" fontId="54" fillId="0" borderId="0"/>
    <xf numFmtId="172" fontId="56" fillId="0" borderId="0"/>
    <xf numFmtId="0" fontId="17" fillId="0" borderId="0"/>
    <xf numFmtId="0" fontId="1" fillId="0" borderId="0"/>
    <xf numFmtId="0" fontId="54" fillId="0" borderId="0"/>
    <xf numFmtId="0" fontId="182" fillId="0" borderId="0">
      <alignment horizontal="left"/>
    </xf>
    <xf numFmtId="0" fontId="1" fillId="0" borderId="0"/>
    <xf numFmtId="172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172" fontId="54" fillId="0" borderId="0"/>
    <xf numFmtId="0" fontId="10" fillId="0" borderId="0"/>
    <xf numFmtId="0" fontId="174" fillId="0" borderId="0"/>
    <xf numFmtId="0" fontId="1" fillId="0" borderId="0"/>
    <xf numFmtId="172" fontId="1" fillId="0" borderId="0"/>
    <xf numFmtId="172" fontId="1" fillId="0" borderId="0"/>
    <xf numFmtId="172" fontId="54" fillId="0" borderId="0"/>
    <xf numFmtId="172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" fillId="0" borderId="0"/>
    <xf numFmtId="172" fontId="1" fillId="0" borderId="0"/>
    <xf numFmtId="172" fontId="54" fillId="0" borderId="0"/>
    <xf numFmtId="172" fontId="1" fillId="0" borderId="0"/>
    <xf numFmtId="172" fontId="54" fillId="0" borderId="0"/>
    <xf numFmtId="0" fontId="54" fillId="0" borderId="0"/>
    <xf numFmtId="0" fontId="17" fillId="0" borderId="0"/>
    <xf numFmtId="0" fontId="1" fillId="0" borderId="0"/>
    <xf numFmtId="0" fontId="1" fillId="0" borderId="0"/>
    <xf numFmtId="0" fontId="54" fillId="0" borderId="0"/>
    <xf numFmtId="0" fontId="269" fillId="0" borderId="0"/>
    <xf numFmtId="172" fontId="10" fillId="0" borderId="0"/>
    <xf numFmtId="0" fontId="1" fillId="0" borderId="0"/>
    <xf numFmtId="172" fontId="1" fillId="0" borderId="0"/>
    <xf numFmtId="172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172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2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7" fillId="0" borderId="0"/>
    <xf numFmtId="0" fontId="56" fillId="0" borderId="0"/>
    <xf numFmtId="0" fontId="1" fillId="0" borderId="0"/>
    <xf numFmtId="172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" fillId="0" borderId="0"/>
    <xf numFmtId="0" fontId="54" fillId="0" borderId="0"/>
    <xf numFmtId="172" fontId="54" fillId="0" borderId="0"/>
    <xf numFmtId="0" fontId="10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1" fillId="0" borderId="0"/>
    <xf numFmtId="0" fontId="17" fillId="0" borderId="0"/>
    <xf numFmtId="0" fontId="38" fillId="0" borderId="0">
      <alignment vertical="center"/>
    </xf>
    <xf numFmtId="0" fontId="56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172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2" fontId="271" fillId="8" borderId="0" applyNumberFormat="0" applyBorder="0" applyAlignment="0" applyProtection="0"/>
    <xf numFmtId="0" fontId="65" fillId="12" borderId="0" applyNumberFormat="0" applyBorder="0" applyAlignment="0" applyProtection="0"/>
    <xf numFmtId="345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2" fontId="273" fillId="0" borderId="0" applyNumberFormat="0" applyFill="0" applyBorder="0" applyAlignment="0" applyProtection="0"/>
    <xf numFmtId="0" fontId="10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2" fontId="56" fillId="19" borderId="47" applyNumberFormat="0" applyFont="0" applyAlignment="0" applyProtection="0"/>
    <xf numFmtId="0" fontId="10" fillId="19" borderId="20" applyNumberFormat="0" applyFont="0" applyAlignment="0" applyProtection="0"/>
    <xf numFmtId="346" fontId="10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1" fontId="275" fillId="0" borderId="1"/>
    <xf numFmtId="6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2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2" fontId="3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4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38" fillId="0" borderId="0"/>
    <xf numFmtId="0" fontId="33" fillId="0" borderId="0"/>
    <xf numFmtId="172" fontId="37" fillId="0" borderId="0"/>
    <xf numFmtId="0" fontId="33" fillId="0" borderId="0"/>
    <xf numFmtId="172" fontId="33" fillId="0" borderId="0"/>
    <xf numFmtId="0" fontId="279" fillId="0" borderId="0"/>
    <xf numFmtId="172" fontId="4" fillId="0" borderId="0"/>
    <xf numFmtId="0" fontId="4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172" fontId="37" fillId="0" borderId="0"/>
    <xf numFmtId="0" fontId="53" fillId="0" borderId="0" applyNumberFormat="0" applyFont="0" applyFill="0" applyBorder="0" applyAlignment="0" applyProtection="0">
      <alignment vertical="top"/>
    </xf>
    <xf numFmtId="0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0" fillId="0" borderId="0">
      <alignment vertical="justify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2" fontId="280" fillId="0" borderId="0" applyNumberFormat="0" applyFill="0" applyBorder="0" applyAlignment="0" applyProtection="0"/>
    <xf numFmtId="49" fontId="32" fillId="0" borderId="0"/>
    <xf numFmtId="347" fontId="276" fillId="0" borderId="0" applyFont="0" applyFill="0" applyBorder="0" applyAlignment="0" applyProtection="0"/>
    <xf numFmtId="174" fontId="281" fillId="0" borderId="0" applyFont="0" applyFill="0" applyBorder="0" applyProtection="0">
      <alignment horizontal="right" vertical="top"/>
      <protection locked="0"/>
    </xf>
    <xf numFmtId="347" fontId="282" fillId="0" borderId="64" applyFont="0" applyFill="0" applyBorder="0" applyAlignment="0" applyProtection="0">
      <alignment horizontal="center" vertical="center" wrapText="1"/>
    </xf>
    <xf numFmtId="347" fontId="274" fillId="0" borderId="0" applyFont="0" applyFill="0" applyBorder="0" applyAlignment="0" applyProtection="0"/>
    <xf numFmtId="348" fontId="10" fillId="64" borderId="1" applyFont="0" applyFill="0" applyBorder="0" applyAlignment="0" applyProtection="0"/>
    <xf numFmtId="301" fontId="10" fillId="0" borderId="5" applyFont="0" applyFill="0" applyBorder="0" applyAlignment="0" applyProtection="0">
      <alignment horizontal="center"/>
    </xf>
    <xf numFmtId="349" fontId="10" fillId="0" borderId="1" applyFont="0" applyFill="0" applyBorder="0" applyAlignment="0" applyProtection="0">
      <alignment wrapText="1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54" fillId="0" borderId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217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1" fontId="10" fillId="64" borderId="1" applyFont="0" applyFill="0" applyBorder="0" applyAlignment="0" applyProtection="0"/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41" fontId="10" fillId="0" borderId="0" applyFont="0" applyFill="0" applyBorder="0" applyAlignment="0" applyProtection="0"/>
    <xf numFmtId="215" fontId="17" fillId="0" borderId="0" applyFont="0" applyFill="0" applyBorder="0" applyAlignment="0" applyProtection="0"/>
    <xf numFmtId="217" fontId="26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51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165" fontId="266" fillId="0" borderId="0" applyFont="0" applyFill="0" applyBorder="0" applyAlignment="0" applyProtection="0"/>
    <xf numFmtId="250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353" fontId="17" fillId="0" borderId="0" applyFont="0" applyFill="0" applyBorder="0" applyAlignment="0" applyProtection="0"/>
    <xf numFmtId="354" fontId="54" fillId="0" borderId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354" fontId="54" fillId="0" borderId="0" applyFill="0" applyBorder="0" applyAlignment="0" applyProtection="0"/>
    <xf numFmtId="0" fontId="27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54" fontId="54" fillId="0" borderId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14" fontId="32" fillId="0" borderId="0" applyFill="0" applyBorder="0" applyAlignment="0" applyProtection="0"/>
    <xf numFmtId="208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50" fontId="17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54" fillId="0" borderId="0" applyFill="0" applyBorder="0" applyAlignment="0" applyProtection="0"/>
    <xf numFmtId="43" fontId="17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7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2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0" fillId="0" borderId="0" applyFont="0" applyBorder="0" applyAlignment="0" applyProtection="0"/>
    <xf numFmtId="185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65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0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164" fontId="5" fillId="0" borderId="0" xfId="2" applyNumberFormat="1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right"/>
    </xf>
    <xf numFmtId="0" fontId="5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/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right" vertical="center" wrapText="1"/>
    </xf>
    <xf numFmtId="0" fontId="7" fillId="2" borderId="0" xfId="2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5" fillId="0" borderId="1" xfId="2" applyFont="1" applyBorder="1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right" vertical="center" wrapText="1"/>
    </xf>
    <xf numFmtId="9" fontId="5" fillId="0" borderId="1" xfId="1" applyNumberFormat="1" applyFont="1" applyFill="1" applyBorder="1" applyAlignment="1">
      <alignment horizontal="right" vertical="center" wrapText="1"/>
    </xf>
    <xf numFmtId="1" fontId="5" fillId="3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3" applyNumberFormat="1" applyFont="1" applyFill="1" applyBorder="1" applyAlignment="1">
      <alignment horizontal="righ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166" fontId="5" fillId="3" borderId="1" xfId="4" applyNumberFormat="1" applyFont="1" applyFill="1" applyBorder="1" applyAlignment="1">
      <alignment horizontal="right" vertical="center" wrapText="1"/>
    </xf>
    <xf numFmtId="166" fontId="5" fillId="3" borderId="1" xfId="3" applyNumberFormat="1" applyFont="1" applyFill="1" applyBorder="1" applyAlignment="1">
      <alignment vertical="center"/>
    </xf>
    <xf numFmtId="167" fontId="5" fillId="0" borderId="1" xfId="4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0" fontId="5" fillId="0" borderId="6" xfId="2" applyFont="1" applyFill="1" applyBorder="1" applyAlignment="1" applyProtection="1">
      <alignment horizontal="left" vertical="center" wrapText="1"/>
      <protection locked="0"/>
    </xf>
    <xf numFmtId="168" fontId="5" fillId="0" borderId="1" xfId="5" applyNumberFormat="1" applyFont="1" applyFill="1" applyBorder="1" applyAlignment="1">
      <alignment horizontal="right" vertical="center" wrapText="1"/>
    </xf>
    <xf numFmtId="169" fontId="5" fillId="0" borderId="1" xfId="5" applyNumberFormat="1" applyFont="1" applyFill="1" applyBorder="1" applyAlignment="1">
      <alignment horizontal="center" vertical="center" wrapText="1"/>
    </xf>
    <xf numFmtId="0" fontId="5" fillId="0" borderId="1" xfId="2" applyFont="1" applyFill="1" applyBorder="1"/>
    <xf numFmtId="164" fontId="5" fillId="0" borderId="1" xfId="4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center" wrapText="1" indent="2"/>
    </xf>
    <xf numFmtId="0" fontId="5" fillId="4" borderId="0" xfId="2" applyFont="1" applyFill="1"/>
    <xf numFmtId="10" fontId="5" fillId="0" borderId="1" xfId="4" applyNumberFormat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center" vertical="center"/>
    </xf>
    <xf numFmtId="49" fontId="5" fillId="100" borderId="1" xfId="2" applyNumberFormat="1" applyFont="1" applyFill="1" applyBorder="1"/>
    <xf numFmtId="0" fontId="5" fillId="100" borderId="1" xfId="2" applyFont="1" applyFill="1" applyBorder="1" applyAlignment="1">
      <alignment horizontal="center"/>
    </xf>
    <xf numFmtId="1" fontId="5" fillId="0" borderId="1" xfId="3" applyNumberFormat="1" applyFont="1" applyFill="1" applyBorder="1" applyAlignment="1">
      <alignment vertical="center"/>
    </xf>
    <xf numFmtId="0" fontId="7" fillId="100" borderId="1" xfId="2" applyFont="1" applyFill="1" applyBorder="1"/>
    <xf numFmtId="9" fontId="5" fillId="0" borderId="5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3" fontId="5" fillId="68" borderId="1" xfId="1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68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9" fontId="5" fillId="100" borderId="5" xfId="1" applyNumberFormat="1" applyFont="1" applyFill="1" applyBorder="1" applyAlignment="1">
      <alignment horizontal="right" vertical="center" wrapText="1"/>
    </xf>
    <xf numFmtId="9" fontId="5" fillId="0" borderId="5" xfId="1" applyNumberFormat="1" applyFont="1" applyFill="1" applyBorder="1" applyAlignment="1">
      <alignment horizontal="right" vertical="center" wrapText="1"/>
    </xf>
    <xf numFmtId="0" fontId="7" fillId="100" borderId="1" xfId="1" applyFont="1" applyFill="1" applyBorder="1" applyAlignment="1">
      <alignment vertical="center" wrapText="1"/>
    </xf>
    <xf numFmtId="0" fontId="14" fillId="100" borderId="1" xfId="1" applyFont="1" applyFill="1" applyBorder="1" applyAlignment="1">
      <alignment vertical="center" wrapText="1"/>
    </xf>
    <xf numFmtId="49" fontId="13" fillId="100" borderId="1" xfId="1" applyNumberFormat="1" applyFont="1" applyFill="1" applyBorder="1" applyAlignment="1">
      <alignment horizontal="center" vertical="center" wrapText="1"/>
    </xf>
    <xf numFmtId="0" fontId="12" fillId="100" borderId="1" xfId="1" applyFont="1" applyFill="1" applyBorder="1" applyAlignment="1">
      <alignment horizontal="center" vertical="center" wrapText="1"/>
    </xf>
    <xf numFmtId="0" fontId="7" fillId="100" borderId="1" xfId="2" applyFont="1" applyFill="1" applyBorder="1" applyAlignment="1">
      <alignment vertical="center" wrapText="1"/>
    </xf>
    <xf numFmtId="49" fontId="5" fillId="100" borderId="1" xfId="1" applyNumberFormat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left" vertical="center" wrapText="1"/>
    </xf>
    <xf numFmtId="0" fontId="5" fillId="100" borderId="1" xfId="2" applyFont="1" applyFill="1" applyBorder="1"/>
    <xf numFmtId="49" fontId="5" fillId="100" borderId="1" xfId="1" applyNumberFormat="1" applyFont="1" applyFill="1" applyBorder="1" applyAlignment="1">
      <alignment horizontal="center" vertical="center"/>
    </xf>
    <xf numFmtId="9" fontId="5" fillId="100" borderId="1" xfId="1" applyNumberFormat="1" applyFont="1" applyFill="1" applyBorder="1" applyAlignment="1">
      <alignment horizontal="right" vertical="center" wrapText="1"/>
    </xf>
    <xf numFmtId="164" fontId="5" fillId="100" borderId="1" xfId="1" applyNumberFormat="1" applyFont="1" applyFill="1" applyBorder="1" applyAlignment="1">
      <alignment horizontal="right" vertical="center" wrapText="1"/>
    </xf>
    <xf numFmtId="49" fontId="11" fillId="100" borderId="1" xfId="1" applyNumberFormat="1" applyFont="1" applyFill="1" applyBorder="1" applyAlignment="1">
      <alignment horizontal="center" vertical="center" wrapText="1"/>
    </xf>
    <xf numFmtId="0" fontId="7" fillId="100" borderId="6" xfId="1" applyFont="1" applyFill="1" applyBorder="1" applyAlignment="1">
      <alignment horizontal="center" vertical="center" wrapText="1"/>
    </xf>
    <xf numFmtId="0" fontId="7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4" fontId="7" fillId="100" borderId="1" xfId="1" applyNumberFormat="1" applyFont="1" applyFill="1" applyBorder="1" applyAlignment="1">
      <alignment horizontal="right" vertical="center" wrapText="1"/>
    </xf>
    <xf numFmtId="9" fontId="5" fillId="100" borderId="1" xfId="3" applyFont="1" applyFill="1" applyBorder="1" applyAlignment="1">
      <alignment vertical="center"/>
    </xf>
    <xf numFmtId="0" fontId="5" fillId="100" borderId="1" xfId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center" vertical="center" wrapText="1"/>
    </xf>
    <xf numFmtId="0" fontId="9" fillId="100" borderId="1" xfId="1" applyFont="1" applyFill="1" applyBorder="1" applyAlignment="1">
      <alignment vertical="center" wrapText="1"/>
    </xf>
    <xf numFmtId="0" fontId="9" fillId="100" borderId="1" xfId="1" applyFont="1" applyFill="1" applyBorder="1" applyAlignment="1">
      <alignment horizontal="center" vertical="center" wrapText="1"/>
    </xf>
    <xf numFmtId="170" fontId="5" fillId="0" borderId="6" xfId="1" applyNumberFormat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 wrapText="1"/>
    </xf>
    <xf numFmtId="170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89" fillId="3" borderId="1" xfId="0" applyFont="1" applyFill="1" applyBorder="1" applyAlignment="1">
      <alignment horizontal="left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28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290" fillId="0" borderId="1" xfId="1" applyFont="1" applyFill="1" applyBorder="1" applyAlignment="1">
      <alignment horizontal="center" vertical="center" wrapText="1"/>
    </xf>
    <xf numFmtId="0" fontId="5" fillId="0" borderId="0" xfId="2" applyNumberFormat="1" applyFont="1" applyFill="1"/>
    <xf numFmtId="0" fontId="14" fillId="100" borderId="1" xfId="2" applyFont="1" applyFill="1" applyBorder="1"/>
    <xf numFmtId="0" fontId="13" fillId="0" borderId="1" xfId="2" applyFont="1" applyFill="1" applyBorder="1"/>
    <xf numFmtId="0" fontId="13" fillId="100" borderId="1" xfId="2" applyFont="1" applyFill="1" applyBorder="1"/>
    <xf numFmtId="0" fontId="14" fillId="0" borderId="1" xfId="2" applyFont="1" applyFill="1" applyBorder="1"/>
    <xf numFmtId="0" fontId="289" fillId="0" borderId="5" xfId="1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top" wrapText="1"/>
    </xf>
    <xf numFmtId="0" fontId="289" fillId="68" borderId="5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wrapText="1"/>
    </xf>
    <xf numFmtId="0" fontId="5" fillId="0" borderId="1" xfId="2" applyFont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" fontId="5" fillId="3" borderId="1" xfId="3" applyNumberFormat="1" applyFont="1" applyFill="1" applyBorder="1" applyAlignment="1">
      <alignment vertical="center"/>
    </xf>
    <xf numFmtId="1" fontId="5" fillId="0" borderId="1" xfId="1" applyNumberFormat="1" applyFont="1" applyFill="1" applyBorder="1" applyAlignment="1">
      <alignment horizontal="center" vertical="center" wrapText="1"/>
    </xf>
    <xf numFmtId="170" fontId="5" fillId="0" borderId="1" xfId="3" applyNumberFormat="1" applyFont="1" applyFill="1" applyBorder="1" applyAlignment="1">
      <alignment horizontal="center" vertical="center"/>
    </xf>
    <xf numFmtId="0" fontId="291" fillId="0" borderId="1" xfId="0" applyFont="1" applyBorder="1" applyAlignment="1">
      <alignment horizontal="justify" vertical="center"/>
    </xf>
    <xf numFmtId="0" fontId="96" fillId="0" borderId="24" xfId="0" applyFont="1" applyFill="1" applyBorder="1" applyAlignment="1">
      <alignment horizontal="center" vertical="center" wrapText="1"/>
    </xf>
    <xf numFmtId="0" fontId="96" fillId="0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7" fillId="100" borderId="2" xfId="1" applyFont="1" applyFill="1" applyBorder="1" applyAlignment="1">
      <alignment horizontal="center" vertical="center" wrapText="1"/>
    </xf>
    <xf numFmtId="0" fontId="7" fillId="100" borderId="7" xfId="1" applyFont="1" applyFill="1" applyBorder="1" applyAlignment="1">
      <alignment horizontal="center" vertical="center" wrapText="1"/>
    </xf>
    <xf numFmtId="0" fontId="7" fillId="100" borderId="3" xfId="1" applyFont="1" applyFill="1" applyBorder="1" applyAlignment="1">
      <alignment horizontal="center" vertical="center" wrapText="1"/>
    </xf>
    <xf numFmtId="0" fontId="7" fillId="100" borderId="4" xfId="1" applyFont="1" applyFill="1" applyBorder="1" applyAlignment="1">
      <alignment horizontal="center" vertical="center" wrapText="1"/>
    </xf>
    <xf numFmtId="0" fontId="7" fillId="100" borderId="8" xfId="1" applyFont="1" applyFill="1" applyBorder="1" applyAlignment="1">
      <alignment horizontal="center" vertical="center" wrapText="1"/>
    </xf>
    <xf numFmtId="0" fontId="7" fillId="100" borderId="9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</cellXfs>
  <cellStyles count="5621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2" xfId="4126"/>
    <cellStyle name="Normal 3 2 2" xfId="4127"/>
    <cellStyle name="Normal 3 2 3" xfId="4128"/>
    <cellStyle name="Normal 3 2_4П" xfId="4129"/>
    <cellStyle name="Normal 3 3" xfId="4130"/>
    <cellStyle name="Normal 3 3 2" xfId="4131"/>
    <cellStyle name="Normal 3 4" xfId="4132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3" xfId="4142"/>
    <cellStyle name="Normal 4 4" xfId="4143"/>
    <cellStyle name="Normal 4_4П" xfId="4144"/>
    <cellStyle name="Normal 5" xfId="4145"/>
    <cellStyle name="Normal 5 2" xfId="4146"/>
    <cellStyle name="Normal 5 3" xfId="4147"/>
    <cellStyle name="Normal 5_4П" xfId="4148"/>
    <cellStyle name="Normal 6" xfId="4149"/>
    <cellStyle name="Normal 6 2" xfId="4150"/>
    <cellStyle name="Normal 7" xfId="4151"/>
    <cellStyle name="Normal 7 2" xfId="4152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3" xfId="4762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5" xfId="4774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8" xfId="4798"/>
    <cellStyle name="Обычный 18 2" xfId="4799"/>
    <cellStyle name="Обычный 18 2 2" xfId="4800"/>
    <cellStyle name="Обычный 18_4П" xfId="4801"/>
    <cellStyle name="Обычный 19" xfId="4802"/>
    <cellStyle name="Обычный 19 2" xfId="4803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3" xfId="4847"/>
    <cellStyle name="Обычный 2 3 2" xfId="4848"/>
    <cellStyle name="Обычный 2 3 2 2" xfId="4849"/>
    <cellStyle name="Обычный 2 3 2 3" xfId="4850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_4П" xfId="4880"/>
    <cellStyle name="Обычный 22" xfId="4881"/>
    <cellStyle name="Обычный 22 2" xfId="4882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1" xfId="4895"/>
    <cellStyle name="Обычный 3 12" xfId="5620"/>
    <cellStyle name="Обычный 3 2" xfId="4896"/>
    <cellStyle name="Обычный 3 2 2" xfId="4897"/>
    <cellStyle name="Обычный 3 2 2 2" xfId="4898"/>
    <cellStyle name="Обычный 3 2 2 2 2" xfId="4899"/>
    <cellStyle name="Обычный 3 2 2_4П" xfId="4900"/>
    <cellStyle name="Обычный 3 2 3" xfId="4901"/>
    <cellStyle name="Обычный 3 2 4" xfId="4902"/>
    <cellStyle name="Обычный 3 3" xfId="4903"/>
    <cellStyle name="Обычный 3 3 2" xfId="4904"/>
    <cellStyle name="Обычный 3 3 3" xfId="4905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3" xfId="4917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1" xfId="4936"/>
    <cellStyle name="Обычный 4 12" xfId="4937"/>
    <cellStyle name="Обычный 4 13" xfId="4938"/>
    <cellStyle name="Обычный 4 14" xfId="4939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_4П" xfId="4948"/>
    <cellStyle name="Обычный 4 2 3" xfId="4949"/>
    <cellStyle name="Обычный 4 2_4П" xfId="4950"/>
    <cellStyle name="Обычный 4 20" xfId="4951"/>
    <cellStyle name="Обычный 4 21" xfId="4952"/>
    <cellStyle name="Обычный 4 22" xfId="4953"/>
    <cellStyle name="Обычный 4 3" xfId="4954"/>
    <cellStyle name="Обычный 4 3 2" xfId="4955"/>
    <cellStyle name="Обычный 4 3 3" xfId="4956"/>
    <cellStyle name="Обычный 4 3_4П" xfId="4957"/>
    <cellStyle name="Обычный 4 4" xfId="4958"/>
    <cellStyle name="Обычный 4 4 2" xfId="4959"/>
    <cellStyle name="Обычный 4 4_4П" xfId="4960"/>
    <cellStyle name="Обычный 4 5" xfId="4961"/>
    <cellStyle name="Обычный 4 5 2" xfId="4962"/>
    <cellStyle name="Обычный 4 6" xfId="4963"/>
    <cellStyle name="Обычный 4 7" xfId="4964"/>
    <cellStyle name="Обычный 4 8" xfId="4965"/>
    <cellStyle name="Обычный 4 9" xfId="4966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3" xfId="5110"/>
    <cellStyle name="Процентный 11 4" xfId="5616"/>
    <cellStyle name="Процентный 12" xfId="5111"/>
    <cellStyle name="Процентный 13" xfId="5112"/>
    <cellStyle name="Процентный 13 2" xfId="5113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2" xfId="512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1" xfId="5157"/>
    <cellStyle name="Процентный 3 12" xfId="5158"/>
    <cellStyle name="Процентный 3 13" xfId="5159"/>
    <cellStyle name="Процентный 3 14" xfId="5160"/>
    <cellStyle name="Процентный 3 15" xfId="5161"/>
    <cellStyle name="Процентный 3 16" xfId="5162"/>
    <cellStyle name="Процентный 3 17" xfId="5163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7" xfId="5182"/>
    <cellStyle name="Процентный 3 7 2" xfId="5183"/>
    <cellStyle name="Процентный 3 8" xfId="5184"/>
    <cellStyle name="Процентный 3 9" xfId="518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3" xfId="5214"/>
    <cellStyle name="Процентный 7 4" xfId="5215"/>
    <cellStyle name="Процентный 7 4 2" xfId="5216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3" xfId="5361"/>
    <cellStyle name="Финансовый 13 3 2" xfId="5362"/>
    <cellStyle name="Финансовый 13 3 3" xfId="5363"/>
    <cellStyle name="Финансовый 13 4" xfId="5364"/>
    <cellStyle name="Финансовый 13 5" xfId="5365"/>
    <cellStyle name="Финансовый 13 5 2" xfId="5366"/>
    <cellStyle name="Финансовый 14" xfId="5367"/>
    <cellStyle name="Финансовый 14 2" xfId="5368"/>
    <cellStyle name="Финансовый 14 3" xfId="5369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3" xfId="5375"/>
    <cellStyle name="Финансовый 17" xfId="5376"/>
    <cellStyle name="Финансовый 17 2" xfId="5377"/>
    <cellStyle name="Финансовый 17 2 2" xfId="5378"/>
    <cellStyle name="Финансовый 17 3" xfId="5379"/>
    <cellStyle name="Финансовый 18" xfId="5380"/>
    <cellStyle name="Финансовый 18 2" xfId="5381"/>
    <cellStyle name="Финансовый 18 3" xfId="5382"/>
    <cellStyle name="Финансовый 19" xfId="5383"/>
    <cellStyle name="Финансовый 19 2" xfId="5384"/>
    <cellStyle name="Финансовый 19 3" xfId="5385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1" xfId="5436"/>
    <cellStyle name="Финансовый 21 2" xfId="5437"/>
    <cellStyle name="Финансовый 21 3" xfId="5438"/>
    <cellStyle name="Финансовый 22" xfId="5439"/>
    <cellStyle name="Финансовый 22 2" xfId="5440"/>
    <cellStyle name="Финансовый 22 3" xfId="5441"/>
    <cellStyle name="Финансовый 23" xfId="5442"/>
    <cellStyle name="Финансовый 23 2" xfId="5443"/>
    <cellStyle name="Финансовый 23 3" xfId="5444"/>
    <cellStyle name="Финансовый 24" xfId="5445"/>
    <cellStyle name="Финансовый 25" xfId="5446"/>
    <cellStyle name="Финансовый 26" xfId="5447"/>
    <cellStyle name="Финансовый 27" xfId="5448"/>
    <cellStyle name="Финансовый 27 2" xfId="5449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1" xfId="5481"/>
    <cellStyle name="Финансовый 4 12" xfId="5482"/>
    <cellStyle name="Финансовый 4 13" xfId="5483"/>
    <cellStyle name="Финансовый 4 14" xfId="5484"/>
    <cellStyle name="Финансовый 4 15" xfId="5485"/>
    <cellStyle name="Финансовый 4 16" xfId="5486"/>
    <cellStyle name="Финансовый 4 17" xfId="5487"/>
    <cellStyle name="Финансовый 4 18" xfId="5488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7" xfId="5504"/>
    <cellStyle name="Финансовый 4 7 2" xfId="5505"/>
    <cellStyle name="Финансовый 4 7 3" xfId="5506"/>
    <cellStyle name="Финансовый 4 8" xfId="5507"/>
    <cellStyle name="Финансовый 4 9" xfId="5508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5" xfId="5553"/>
    <cellStyle name="Финансовый 60" xfId="5554"/>
    <cellStyle name="Финансовый 61" xfId="5618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aliyev/AppData/Local/Temp/Temp1_&#1060;&#1061;&#1044;%20&#1050;&#1055;&#1044;%209%20&#1084;&#1077;&#1089;%202019.zip/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  <sheetName val="PROG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69"/>
  <sheetViews>
    <sheetView tabSelected="1" zoomScale="55" zoomScaleNormal="55" workbookViewId="0">
      <pane xSplit="4" ySplit="10" topLeftCell="E23" activePane="bottomRight" state="frozen"/>
      <selection pane="topRight" activeCell="E1" sqref="E1"/>
      <selection pane="bottomLeft" activeCell="A11" sqref="A11"/>
      <selection pane="bottomRight" activeCell="M33" sqref="M33"/>
    </sheetView>
  </sheetViews>
  <sheetFormatPr defaultRowHeight="14.25" outlineLevelCol="1"/>
  <cols>
    <col min="1" max="1" width="7.85546875" style="6" customWidth="1" outlineLevel="1"/>
    <col min="2" max="2" width="10.140625" style="6" customWidth="1" outlineLevel="1"/>
    <col min="3" max="3" width="11" style="6" customWidth="1" outlineLevel="1"/>
    <col min="4" max="4" width="51.28515625" style="6" customWidth="1"/>
    <col min="5" max="5" width="13.42578125" style="49" customWidth="1"/>
    <col min="6" max="6" width="13.85546875" style="3" customWidth="1"/>
    <col min="7" max="7" width="16.57031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6" customWidth="1"/>
    <col min="17" max="17" width="40.42578125" style="6" customWidth="1"/>
    <col min="18" max="83" width="9.140625" style="6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5"/>
    </row>
    <row r="2" spans="1:83" ht="15">
      <c r="A2" s="1"/>
      <c r="B2" s="1"/>
      <c r="C2" s="1"/>
      <c r="D2" s="1" t="s">
        <v>0</v>
      </c>
      <c r="E2" s="2"/>
      <c r="O2" s="7"/>
    </row>
    <row r="3" spans="1:83">
      <c r="A3" s="1"/>
      <c r="B3" s="131" t="s">
        <v>158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</row>
    <row r="4" spans="1:83">
      <c r="A4" s="1"/>
      <c r="B4" s="8"/>
      <c r="C4" s="8"/>
      <c r="D4" s="1"/>
      <c r="E4" s="2" t="s">
        <v>0</v>
      </c>
      <c r="O4" s="4" t="s">
        <v>0</v>
      </c>
    </row>
    <row r="5" spans="1:83">
      <c r="A5" s="1"/>
      <c r="B5" s="8"/>
      <c r="C5" s="8"/>
      <c r="D5" s="1"/>
      <c r="E5" s="2"/>
    </row>
    <row r="6" spans="1:83" ht="15" customHeight="1">
      <c r="A6" s="128" t="s">
        <v>1</v>
      </c>
      <c r="B6" s="128" t="s">
        <v>2</v>
      </c>
      <c r="C6" s="128" t="s">
        <v>3</v>
      </c>
      <c r="D6" s="128" t="s">
        <v>4</v>
      </c>
      <c r="E6" s="128" t="s">
        <v>5</v>
      </c>
      <c r="F6" s="133" t="s">
        <v>6</v>
      </c>
      <c r="G6" s="133" t="s">
        <v>7</v>
      </c>
      <c r="H6" s="133" t="s">
        <v>7</v>
      </c>
      <c r="I6" s="135" t="s">
        <v>8</v>
      </c>
      <c r="J6" s="136"/>
      <c r="K6" s="133"/>
      <c r="L6" s="122" t="s">
        <v>166</v>
      </c>
      <c r="M6" s="123"/>
      <c r="N6" s="123"/>
      <c r="O6" s="123"/>
      <c r="P6" s="123"/>
      <c r="Q6" s="124"/>
    </row>
    <row r="7" spans="1:83" ht="15" customHeight="1">
      <c r="A7" s="128"/>
      <c r="B7" s="128"/>
      <c r="C7" s="128"/>
      <c r="D7" s="128"/>
      <c r="E7" s="128"/>
      <c r="F7" s="134"/>
      <c r="G7" s="134"/>
      <c r="H7" s="134"/>
      <c r="I7" s="137"/>
      <c r="J7" s="138"/>
      <c r="K7" s="134"/>
      <c r="L7" s="125"/>
      <c r="M7" s="126"/>
      <c r="N7" s="126"/>
      <c r="O7" s="126"/>
      <c r="P7" s="126"/>
      <c r="Q7" s="127"/>
    </row>
    <row r="8" spans="1:83" ht="14.25" customHeight="1">
      <c r="A8" s="128"/>
      <c r="B8" s="128"/>
      <c r="C8" s="128"/>
      <c r="D8" s="128"/>
      <c r="E8" s="128"/>
      <c r="F8" s="139" t="s">
        <v>9</v>
      </c>
      <c r="G8" s="139" t="s">
        <v>9</v>
      </c>
      <c r="H8" s="128" t="s">
        <v>10</v>
      </c>
      <c r="I8" s="128" t="s">
        <v>11</v>
      </c>
      <c r="J8" s="128" t="s">
        <v>12</v>
      </c>
      <c r="K8" s="128" t="s">
        <v>13</v>
      </c>
      <c r="L8" s="128" t="s">
        <v>14</v>
      </c>
      <c r="M8" s="128" t="s">
        <v>15</v>
      </c>
      <c r="N8" s="129" t="s">
        <v>16</v>
      </c>
      <c r="O8" s="130" t="s">
        <v>17</v>
      </c>
      <c r="P8" s="119" t="s">
        <v>77</v>
      </c>
      <c r="Q8" s="121" t="s">
        <v>78</v>
      </c>
    </row>
    <row r="9" spans="1:83" ht="67.5" customHeight="1">
      <c r="A9" s="128"/>
      <c r="B9" s="128"/>
      <c r="C9" s="128"/>
      <c r="D9" s="128"/>
      <c r="E9" s="128"/>
      <c r="F9" s="139"/>
      <c r="G9" s="139"/>
      <c r="H9" s="128"/>
      <c r="I9" s="128"/>
      <c r="J9" s="128"/>
      <c r="K9" s="128"/>
      <c r="L9" s="128"/>
      <c r="M9" s="128"/>
      <c r="N9" s="129"/>
      <c r="O9" s="130"/>
      <c r="P9" s="120"/>
      <c r="Q9" s="121"/>
    </row>
    <row r="10" spans="1:83" ht="1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7">
        <v>15</v>
      </c>
      <c r="P10" s="44"/>
      <c r="Q10" s="44"/>
    </row>
    <row r="11" spans="1:83" s="11" customFormat="1" ht="30">
      <c r="A11" s="76">
        <v>1</v>
      </c>
      <c r="B11" s="76"/>
      <c r="C11" s="76"/>
      <c r="D11" s="68" t="s">
        <v>74</v>
      </c>
      <c r="E11" s="76"/>
      <c r="F11" s="75"/>
      <c r="G11" s="75"/>
      <c r="H11" s="75"/>
      <c r="I11" s="80"/>
      <c r="J11" s="74"/>
      <c r="K11" s="74"/>
      <c r="L11" s="80"/>
      <c r="M11" s="80"/>
      <c r="N11" s="80"/>
      <c r="O11" s="75"/>
      <c r="P11" s="53"/>
      <c r="Q11" s="53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spans="1:83" s="11" customFormat="1" ht="15">
      <c r="A12" s="33"/>
      <c r="B12" s="33"/>
      <c r="C12" s="98"/>
      <c r="D12" s="91" t="s">
        <v>75</v>
      </c>
      <c r="E12" s="90" t="s">
        <v>48</v>
      </c>
      <c r="F12" s="88">
        <v>10728</v>
      </c>
      <c r="G12" s="88">
        <v>12254</v>
      </c>
      <c r="H12" s="88">
        <v>12254</v>
      </c>
      <c r="I12" s="87">
        <f>11795+I15/1000</f>
        <v>11372.13</v>
      </c>
      <c r="J12" s="87">
        <f>11795+J15/1000</f>
        <v>11338.865</v>
      </c>
      <c r="K12" s="86">
        <v>12348</v>
      </c>
      <c r="L12" s="87">
        <f>11795+L15/1000</f>
        <v>11338.865</v>
      </c>
      <c r="M12" s="12">
        <v>11816</v>
      </c>
      <c r="N12" s="24">
        <f>M12/L12</f>
        <v>1.0420796084969703</v>
      </c>
      <c r="O12" s="61">
        <f>M12/H12</f>
        <v>0.96425656928349923</v>
      </c>
      <c r="P12" s="59"/>
      <c r="Q12" s="59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spans="1:83" s="11" customFormat="1" ht="75">
      <c r="A13" s="33"/>
      <c r="B13" s="33"/>
      <c r="C13" s="98"/>
      <c r="D13" s="95" t="s">
        <v>76</v>
      </c>
      <c r="E13" s="99"/>
      <c r="F13" s="85">
        <v>6.21</v>
      </c>
      <c r="G13" s="85">
        <v>10.63</v>
      </c>
      <c r="H13" s="85">
        <v>10.63</v>
      </c>
      <c r="I13" s="84">
        <v>18.510000000000002</v>
      </c>
      <c r="J13" s="83">
        <v>19</v>
      </c>
      <c r="K13" s="83">
        <v>16.100000000000001</v>
      </c>
      <c r="L13" s="83">
        <v>19</v>
      </c>
      <c r="M13" s="84">
        <v>26.3</v>
      </c>
      <c r="N13" s="24">
        <f>M13/L13</f>
        <v>1.3842105263157896</v>
      </c>
      <c r="O13" s="61">
        <f>M13/H13</f>
        <v>2.4741298212605831</v>
      </c>
      <c r="P13" s="105" t="s">
        <v>162</v>
      </c>
      <c r="Q13" s="95" t="s">
        <v>79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spans="1:83" s="11" customFormat="1" ht="61.5" customHeight="1">
      <c r="A14" s="33"/>
      <c r="B14" s="33"/>
      <c r="C14" s="98"/>
      <c r="D14" s="91" t="s">
        <v>26</v>
      </c>
      <c r="E14" s="96" t="s">
        <v>21</v>
      </c>
      <c r="F14" s="58">
        <v>7.4999999999999997E-2</v>
      </c>
      <c r="G14" s="58">
        <v>5.1999999999999998E-2</v>
      </c>
      <c r="H14" s="58">
        <v>5.1999999999999998E-2</v>
      </c>
      <c r="I14" s="57">
        <v>0.01</v>
      </c>
      <c r="J14" s="57">
        <v>8.9999999999999993E-3</v>
      </c>
      <c r="K14" s="57">
        <v>1.7000000000000001E-2</v>
      </c>
      <c r="L14" s="57">
        <v>8.9999999999999993E-3</v>
      </c>
      <c r="M14" s="57">
        <v>8.9999999999999993E-3</v>
      </c>
      <c r="N14" s="24">
        <f>M14/L14-1</f>
        <v>0</v>
      </c>
      <c r="O14" s="61">
        <f>M14/H14-1</f>
        <v>-0.82692307692307687</v>
      </c>
      <c r="P14" s="105"/>
      <c r="Q14" s="95" t="s">
        <v>163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spans="1:83" s="11" customFormat="1" ht="165">
      <c r="A15" s="33"/>
      <c r="B15" s="33"/>
      <c r="C15" s="98"/>
      <c r="D15" s="89" t="s">
        <v>27</v>
      </c>
      <c r="E15" s="96" t="s">
        <v>28</v>
      </c>
      <c r="F15" s="56">
        <v>1706186</v>
      </c>
      <c r="G15" s="56">
        <v>1525600</v>
      </c>
      <c r="H15" s="56">
        <v>1525600</v>
      </c>
      <c r="I15" s="87">
        <v>-422870</v>
      </c>
      <c r="J15" s="87">
        <v>-456135</v>
      </c>
      <c r="K15" s="87">
        <v>-160989</v>
      </c>
      <c r="L15" s="87">
        <v>-456135</v>
      </c>
      <c r="M15" s="87">
        <v>-692502</v>
      </c>
      <c r="N15" s="55">
        <f>M15/L15</f>
        <v>1.5181952711368345</v>
      </c>
      <c r="O15" s="54">
        <f>M15/H15</f>
        <v>-0.45392108023072891</v>
      </c>
      <c r="P15" s="105" t="s">
        <v>168</v>
      </c>
      <c r="Q15" s="95" t="s">
        <v>169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spans="1:83" s="16" customFormat="1" ht="30">
      <c r="A16" s="80">
        <v>2</v>
      </c>
      <c r="B16" s="82"/>
      <c r="C16" s="82"/>
      <c r="D16" s="81" t="s">
        <v>18</v>
      </c>
      <c r="E16" s="80"/>
      <c r="F16" s="79"/>
      <c r="G16" s="79"/>
      <c r="H16" s="79"/>
      <c r="I16" s="79"/>
      <c r="J16" s="80"/>
      <c r="K16" s="80"/>
      <c r="L16" s="80"/>
      <c r="M16" s="78"/>
      <c r="N16" s="77"/>
      <c r="O16" s="75"/>
      <c r="P16" s="101"/>
      <c r="Q16" s="101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spans="1:83" ht="15">
      <c r="A17" s="17"/>
      <c r="B17" s="17" t="s">
        <v>96</v>
      </c>
      <c r="C17" s="17"/>
      <c r="D17" s="18" t="s">
        <v>19</v>
      </c>
      <c r="E17" s="19"/>
      <c r="F17" s="12"/>
      <c r="G17" s="12"/>
      <c r="H17" s="12"/>
      <c r="I17" s="12"/>
      <c r="J17" s="9"/>
      <c r="K17" s="9"/>
      <c r="L17" s="112"/>
      <c r="M17" s="14"/>
      <c r="N17" s="15"/>
      <c r="O17" s="97"/>
      <c r="P17" s="102"/>
      <c r="Q17" s="102"/>
    </row>
    <row r="18" spans="1:83">
      <c r="A18" s="20"/>
      <c r="B18" s="17"/>
      <c r="C18" s="17" t="s">
        <v>100</v>
      </c>
      <c r="D18" s="21" t="s">
        <v>20</v>
      </c>
      <c r="E18" s="12" t="s">
        <v>148</v>
      </c>
      <c r="F18" s="22">
        <v>100</v>
      </c>
      <c r="G18" s="22">
        <v>100</v>
      </c>
      <c r="H18" s="22">
        <v>100</v>
      </c>
      <c r="I18" s="22">
        <v>60.8</v>
      </c>
      <c r="J18" s="22">
        <v>60.8</v>
      </c>
      <c r="K18" s="22">
        <v>62.4</v>
      </c>
      <c r="L18" s="22">
        <v>120.8</v>
      </c>
      <c r="M18" s="113">
        <v>59.75</v>
      </c>
      <c r="N18" s="24">
        <f>M18/L18</f>
        <v>0.49461920529801323</v>
      </c>
      <c r="O18" s="61">
        <f>M18/H18</f>
        <v>0.59750000000000003</v>
      </c>
      <c r="P18" s="102"/>
      <c r="Q18" s="102"/>
    </row>
    <row r="19" spans="1:83" s="6" customFormat="1" ht="60">
      <c r="A19" s="92"/>
      <c r="B19" s="17"/>
      <c r="C19" s="17" t="s">
        <v>101</v>
      </c>
      <c r="D19" s="21" t="s">
        <v>22</v>
      </c>
      <c r="E19" s="12" t="s">
        <v>148</v>
      </c>
      <c r="F19" s="25">
        <v>41.022831050228312</v>
      </c>
      <c r="G19" s="25">
        <v>39.805022831050231</v>
      </c>
      <c r="H19" s="25">
        <v>39.805022831050231</v>
      </c>
      <c r="I19" s="25">
        <v>43.150684931506845</v>
      </c>
      <c r="J19" s="25">
        <v>43.150684931506845</v>
      </c>
      <c r="K19" s="25">
        <v>43.15</v>
      </c>
      <c r="L19" s="25">
        <v>62.86</v>
      </c>
      <c r="M19" s="25">
        <v>89</v>
      </c>
      <c r="N19" s="24">
        <f>M19/L19</f>
        <v>1.4158447343302578</v>
      </c>
      <c r="O19" s="61">
        <f>M19/H19</f>
        <v>2.2358987301113875</v>
      </c>
      <c r="P19" s="107" t="s">
        <v>80</v>
      </c>
      <c r="Q19" s="107" t="s">
        <v>81</v>
      </c>
    </row>
    <row r="20" spans="1:83" ht="15">
      <c r="A20" s="67" t="s">
        <v>92</v>
      </c>
      <c r="B20" s="73"/>
      <c r="C20" s="73"/>
      <c r="D20" s="81" t="s">
        <v>23</v>
      </c>
      <c r="E20" s="79"/>
      <c r="F20" s="79"/>
      <c r="G20" s="79"/>
      <c r="H20" s="79"/>
      <c r="I20" s="79"/>
      <c r="J20" s="80"/>
      <c r="K20" s="80"/>
      <c r="L20" s="80"/>
      <c r="M20" s="78"/>
      <c r="N20" s="71"/>
      <c r="O20" s="60"/>
      <c r="P20" s="103"/>
      <c r="Q20" s="10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70"/>
      <c r="B21" s="50" t="s">
        <v>97</v>
      </c>
      <c r="C21" s="69"/>
      <c r="D21" s="68" t="s">
        <v>24</v>
      </c>
      <c r="E21" s="79"/>
      <c r="F21" s="79"/>
      <c r="G21" s="79"/>
      <c r="H21" s="79"/>
      <c r="I21" s="79"/>
      <c r="J21" s="80"/>
      <c r="K21" s="80"/>
      <c r="L21" s="80"/>
      <c r="M21" s="78"/>
      <c r="N21" s="71"/>
      <c r="O21" s="60"/>
      <c r="P21" s="103"/>
      <c r="Q21" s="103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6" customFormat="1" ht="90">
      <c r="A22" s="94"/>
      <c r="B22" s="17"/>
      <c r="C22" s="17" t="s">
        <v>102</v>
      </c>
      <c r="D22" s="27" t="s">
        <v>25</v>
      </c>
      <c r="E22" s="12" t="s">
        <v>21</v>
      </c>
      <c r="F22" s="28">
        <v>0.68429072228416865</v>
      </c>
      <c r="G22" s="28">
        <v>0.65516448811259476</v>
      </c>
      <c r="H22" s="28">
        <v>0.65516448811259476</v>
      </c>
      <c r="I22" s="28">
        <v>0.46345945855011333</v>
      </c>
      <c r="J22" s="28">
        <v>0.46094526710506656</v>
      </c>
      <c r="K22" s="28">
        <v>0.51900000000000002</v>
      </c>
      <c r="L22" s="28">
        <v>0.46094526710506656</v>
      </c>
      <c r="M22" s="28">
        <v>0.39900000000000002</v>
      </c>
      <c r="N22" s="24">
        <f t="shared" ref="N22:N45" si="0">M22/L22</f>
        <v>0.86561253249413039</v>
      </c>
      <c r="O22" s="61">
        <f t="shared" ref="O22:O45" si="1">M22/H22</f>
        <v>0.6090073672177253</v>
      </c>
      <c r="P22" s="108" t="s">
        <v>164</v>
      </c>
      <c r="Q22" s="108" t="s">
        <v>153</v>
      </c>
    </row>
    <row r="23" spans="1:83" s="6" customFormat="1">
      <c r="A23" s="94"/>
      <c r="B23" s="17"/>
      <c r="C23" s="17" t="s">
        <v>103</v>
      </c>
      <c r="D23" s="27" t="s">
        <v>26</v>
      </c>
      <c r="E23" s="12" t="s">
        <v>21</v>
      </c>
      <c r="F23" s="28">
        <v>7.5136215530183112E-2</v>
      </c>
      <c r="G23" s="28">
        <v>5.2434062907295652E-2</v>
      </c>
      <c r="H23" s="28">
        <v>5.1999999999999998E-2</v>
      </c>
      <c r="I23" s="28">
        <v>9.6317926114215038E-3</v>
      </c>
      <c r="J23" s="28">
        <v>8.5163480903117702E-3</v>
      </c>
      <c r="K23" s="28">
        <v>1.7000000000000001E-2</v>
      </c>
      <c r="L23" s="28">
        <v>8.9999999999999993E-3</v>
      </c>
      <c r="M23" s="28">
        <v>8.9999999999999993E-3</v>
      </c>
      <c r="N23" s="24">
        <f t="shared" ref="N23" si="2">M23/L23</f>
        <v>1</v>
      </c>
      <c r="O23" s="61">
        <f t="shared" ref="O23" si="3">M23/H23</f>
        <v>0.17307692307692307</v>
      </c>
      <c r="P23" s="102"/>
      <c r="Q23" s="102"/>
    </row>
    <row r="24" spans="1:83" s="10" customFormat="1" ht="15">
      <c r="A24" s="93"/>
      <c r="B24" s="29"/>
      <c r="C24" s="94" t="s">
        <v>104</v>
      </c>
      <c r="D24" s="35" t="s">
        <v>27</v>
      </c>
      <c r="E24" s="12" t="s">
        <v>28</v>
      </c>
      <c r="F24" s="15">
        <f>F15</f>
        <v>1706186</v>
      </c>
      <c r="G24" s="15">
        <f t="shared" ref="G24:M24" si="4">G15</f>
        <v>1525600</v>
      </c>
      <c r="H24" s="15">
        <f t="shared" si="4"/>
        <v>1525600</v>
      </c>
      <c r="I24" s="15">
        <f t="shared" si="4"/>
        <v>-422870</v>
      </c>
      <c r="J24" s="15">
        <f t="shared" si="4"/>
        <v>-456135</v>
      </c>
      <c r="K24" s="15">
        <f t="shared" si="4"/>
        <v>-160989</v>
      </c>
      <c r="L24" s="15">
        <f t="shared" si="4"/>
        <v>-456135</v>
      </c>
      <c r="M24" s="15">
        <f t="shared" si="4"/>
        <v>-692502</v>
      </c>
      <c r="N24" s="24">
        <f t="shared" ref="N24" si="5">M24/L24</f>
        <v>1.5181952711368345</v>
      </c>
      <c r="O24" s="61">
        <f t="shared" ref="O24" si="6">M24/H24</f>
        <v>-0.45392108023072891</v>
      </c>
      <c r="P24" s="104"/>
      <c r="Q24" s="104"/>
    </row>
    <row r="25" spans="1:83" s="6" customFormat="1" ht="15">
      <c r="A25" s="67" t="s">
        <v>93</v>
      </c>
      <c r="B25" s="67"/>
      <c r="C25" s="67"/>
      <c r="D25" s="81" t="s">
        <v>19</v>
      </c>
      <c r="E25" s="79"/>
      <c r="F25" s="79"/>
      <c r="G25" s="79"/>
      <c r="H25" s="79"/>
      <c r="I25" s="79"/>
      <c r="J25" s="79"/>
      <c r="K25" s="79"/>
      <c r="L25" s="79"/>
      <c r="M25" s="78"/>
      <c r="N25" s="71"/>
      <c r="O25" s="60"/>
      <c r="P25" s="103"/>
      <c r="Q25" s="103"/>
    </row>
    <row r="26" spans="1:83" s="6" customFormat="1" ht="30">
      <c r="A26" s="94"/>
      <c r="B26" s="17"/>
      <c r="C26" s="17" t="s">
        <v>105</v>
      </c>
      <c r="D26" s="27" t="s">
        <v>29</v>
      </c>
      <c r="E26" s="12" t="s">
        <v>21</v>
      </c>
      <c r="F26" s="114">
        <v>0.06</v>
      </c>
      <c r="G26" s="114">
        <v>4.6149935286182019E-2</v>
      </c>
      <c r="H26" s="114">
        <v>4.6149935286182019E-2</v>
      </c>
      <c r="I26" s="114">
        <v>-1.1254723985347279E-2</v>
      </c>
      <c r="J26" s="114">
        <v>-1.2146089585102868E-2</v>
      </c>
      <c r="K26" s="114">
        <v>-0.01</v>
      </c>
      <c r="L26" s="114">
        <v>-1.2146089585102868E-2</v>
      </c>
      <c r="M26" s="114">
        <v>-1.7999999999999999E-2</v>
      </c>
      <c r="N26" s="24">
        <f t="shared" si="0"/>
        <v>1.4819584421703038</v>
      </c>
      <c r="O26" s="61">
        <f t="shared" si="1"/>
        <v>-0.39003304963223789</v>
      </c>
      <c r="P26" s="106" t="s">
        <v>149</v>
      </c>
      <c r="Q26" s="106" t="s">
        <v>139</v>
      </c>
      <c r="R26" s="6">
        <f>IF(L26='[2]1П КПД'!L42,1,0)</f>
        <v>0</v>
      </c>
      <c r="S26" s="6">
        <f>IF(M26='[2]1П КПД'!M42,1,0)</f>
        <v>0</v>
      </c>
    </row>
    <row r="27" spans="1:83" s="6" customFormat="1" ht="75">
      <c r="A27" s="94"/>
      <c r="B27" s="17"/>
      <c r="C27" s="94" t="s">
        <v>106</v>
      </c>
      <c r="D27" s="27" t="s">
        <v>30</v>
      </c>
      <c r="E27" s="12" t="s">
        <v>21</v>
      </c>
      <c r="F27" s="30">
        <v>1.3162492208281134</v>
      </c>
      <c r="G27" s="30">
        <v>1.0514780599761533</v>
      </c>
      <c r="H27" s="30">
        <v>1.0514780599761533</v>
      </c>
      <c r="I27" s="30">
        <v>-0.12319285543094591</v>
      </c>
      <c r="J27" s="30">
        <v>-0.13380734870019428</v>
      </c>
      <c r="K27" s="30">
        <v>-0.05</v>
      </c>
      <c r="L27" s="30">
        <v>-0.13380734870019428</v>
      </c>
      <c r="M27" s="30">
        <v>-0.22</v>
      </c>
      <c r="N27" s="24">
        <f t="shared" si="0"/>
        <v>1.6441548400523727</v>
      </c>
      <c r="O27" s="61">
        <f t="shared" si="1"/>
        <v>-0.20922928244930705</v>
      </c>
      <c r="P27" s="106" t="s">
        <v>150</v>
      </c>
      <c r="Q27" s="106" t="s">
        <v>140</v>
      </c>
      <c r="R27" s="6">
        <f>IF(L27='[2]1П КПД'!L43,1,0)</f>
        <v>0</v>
      </c>
      <c r="S27" s="6">
        <f>IF(M27='[2]1П КПД'!M43,1,0)</f>
        <v>0</v>
      </c>
    </row>
    <row r="28" spans="1:83" s="6" customFormat="1" ht="45">
      <c r="A28" s="94"/>
      <c r="B28" s="17"/>
      <c r="C28" s="94" t="s">
        <v>107</v>
      </c>
      <c r="D28" s="27" t="s">
        <v>31</v>
      </c>
      <c r="E28" s="12" t="s">
        <v>21</v>
      </c>
      <c r="F28" s="31">
        <v>0.7195270021279645</v>
      </c>
      <c r="G28" s="31">
        <v>0.71672724367879614</v>
      </c>
      <c r="H28" s="31">
        <v>0.71672724367879614</v>
      </c>
      <c r="I28" s="31">
        <v>0.22856410603649693</v>
      </c>
      <c r="J28" s="31">
        <v>0.22115115105670516</v>
      </c>
      <c r="K28" s="31">
        <v>43</v>
      </c>
      <c r="L28" s="31">
        <v>0.22115115105670516</v>
      </c>
      <c r="M28" s="31">
        <v>0.35</v>
      </c>
      <c r="N28" s="24">
        <f t="shared" si="0"/>
        <v>1.5826279823895504</v>
      </c>
      <c r="O28" s="61">
        <f t="shared" si="1"/>
        <v>0.48833081634169567</v>
      </c>
      <c r="P28" s="106" t="s">
        <v>82</v>
      </c>
      <c r="Q28" s="106" t="s">
        <v>141</v>
      </c>
      <c r="R28" s="6">
        <f>IF(L28='[2]1П КПД'!L44,1,0)</f>
        <v>0</v>
      </c>
      <c r="S28" s="6">
        <f>IF(M28='[2]1П КПД'!M44,1,0)</f>
        <v>0</v>
      </c>
    </row>
    <row r="29" spans="1:83" s="6" customFormat="1" ht="45">
      <c r="A29" s="94"/>
      <c r="B29" s="17"/>
      <c r="C29" s="94" t="s">
        <v>108</v>
      </c>
      <c r="D29" s="27" t="s">
        <v>32</v>
      </c>
      <c r="E29" s="12" t="s">
        <v>21</v>
      </c>
      <c r="F29" s="31">
        <v>0.63534348141247621</v>
      </c>
      <c r="G29" s="31">
        <v>0.60183501276016194</v>
      </c>
      <c r="H29" s="31">
        <v>0.60183501276016194</v>
      </c>
      <c r="I29" s="31">
        <v>0.11310522033009045</v>
      </c>
      <c r="J29" s="31">
        <v>0.10328435998730075</v>
      </c>
      <c r="K29" s="31">
        <v>33</v>
      </c>
      <c r="L29" s="31">
        <v>0.10328435998730075</v>
      </c>
      <c r="M29" s="31">
        <v>0.21</v>
      </c>
      <c r="N29" s="24">
        <f t="shared" si="0"/>
        <v>2.0332216806670478</v>
      </c>
      <c r="O29" s="61">
        <f t="shared" si="1"/>
        <v>0.34893283964468741</v>
      </c>
      <c r="P29" s="109" t="s">
        <v>156</v>
      </c>
      <c r="Q29" s="106" t="s">
        <v>142</v>
      </c>
      <c r="R29" s="6">
        <f>IF(L29='[2]1П КПД'!L45,1,0)</f>
        <v>0</v>
      </c>
      <c r="S29" s="6">
        <f>IF(M29='[2]1П КПД'!M45,1,0)</f>
        <v>0</v>
      </c>
    </row>
    <row r="30" spans="1:83" s="6" customFormat="1" ht="48.75" customHeight="1">
      <c r="A30" s="94"/>
      <c r="B30" s="17"/>
      <c r="C30" s="94" t="s">
        <v>109</v>
      </c>
      <c r="D30" s="27" t="s">
        <v>33</v>
      </c>
      <c r="E30" s="12" t="s">
        <v>34</v>
      </c>
      <c r="F30" s="31">
        <v>59.57</v>
      </c>
      <c r="G30" s="31">
        <v>60.518316068542831</v>
      </c>
      <c r="H30" s="31">
        <v>60.518316068542831</v>
      </c>
      <c r="I30" s="31">
        <v>26.7</v>
      </c>
      <c r="J30" s="31">
        <v>26.99</v>
      </c>
      <c r="K30" s="31">
        <v>30.97</v>
      </c>
      <c r="L30" s="31">
        <v>23.689931255985073</v>
      </c>
      <c r="M30" s="31">
        <v>28.84</v>
      </c>
      <c r="N30" s="24">
        <f t="shared" si="0"/>
        <v>1.2173948370033283</v>
      </c>
      <c r="O30" s="61">
        <f t="shared" si="1"/>
        <v>0.47654994179507437</v>
      </c>
      <c r="P30" s="109" t="s">
        <v>83</v>
      </c>
      <c r="Q30" s="106" t="s">
        <v>83</v>
      </c>
      <c r="R30" s="6">
        <f>IF(L30='[2]1П КПД'!L46,1,0)</f>
        <v>0</v>
      </c>
      <c r="S30" s="6">
        <f>IF(M30='[2]1П КПД'!M46,1,0)</f>
        <v>0</v>
      </c>
    </row>
    <row r="31" spans="1:83" s="6" customFormat="1" ht="45">
      <c r="A31" s="94"/>
      <c r="B31" s="17"/>
      <c r="C31" s="94" t="s">
        <v>110</v>
      </c>
      <c r="D31" s="27" t="s">
        <v>35</v>
      </c>
      <c r="E31" s="12" t="s">
        <v>34</v>
      </c>
      <c r="F31" s="31">
        <v>9.6</v>
      </c>
      <c r="G31" s="31">
        <v>5.952263793314394</v>
      </c>
      <c r="H31" s="31">
        <v>5.952263793314394</v>
      </c>
      <c r="I31" s="31">
        <v>25.12</v>
      </c>
      <c r="J31" s="31">
        <v>25.64</v>
      </c>
      <c r="K31" s="31">
        <v>18.86</v>
      </c>
      <c r="L31" s="31">
        <v>19.739664987675887</v>
      </c>
      <c r="M31" s="31">
        <v>9.85</v>
      </c>
      <c r="N31" s="24">
        <f t="shared" si="0"/>
        <v>0.49899529734418868</v>
      </c>
      <c r="O31" s="61">
        <f t="shared" si="1"/>
        <v>1.6548325716114192</v>
      </c>
      <c r="P31" s="106" t="s">
        <v>157</v>
      </c>
      <c r="Q31" s="106" t="s">
        <v>143</v>
      </c>
      <c r="R31" s="6">
        <f>IF(L31='[2]1П КПД'!L47,1,0)</f>
        <v>0</v>
      </c>
      <c r="S31" s="6">
        <f>IF(M31='[2]1П КПД'!M47,1,0)</f>
        <v>0</v>
      </c>
    </row>
    <row r="32" spans="1:83" s="6" customFormat="1" ht="60">
      <c r="A32" s="94"/>
      <c r="B32" s="17"/>
      <c r="C32" s="94" t="s">
        <v>111</v>
      </c>
      <c r="D32" s="27" t="s">
        <v>36</v>
      </c>
      <c r="E32" s="12" t="s">
        <v>34</v>
      </c>
      <c r="F32" s="31">
        <v>888.18</v>
      </c>
      <c r="G32" s="31">
        <v>1000.1551331057366</v>
      </c>
      <c r="H32" s="31">
        <v>1000.1551331057366</v>
      </c>
      <c r="I32" s="31">
        <v>297.60000000000002</v>
      </c>
      <c r="J32" s="31">
        <v>300.60000000000002</v>
      </c>
      <c r="K32" s="31">
        <v>427.41</v>
      </c>
      <c r="L32" s="31">
        <v>336.4566298743822</v>
      </c>
      <c r="M32" s="31">
        <v>809.14</v>
      </c>
      <c r="N32" s="24">
        <f t="shared" si="0"/>
        <v>2.4048864791343139</v>
      </c>
      <c r="O32" s="61">
        <f t="shared" si="1"/>
        <v>0.80901449506879408</v>
      </c>
      <c r="P32" s="106" t="s">
        <v>84</v>
      </c>
      <c r="Q32" s="106" t="s">
        <v>144</v>
      </c>
      <c r="R32" s="6">
        <f>IF(L32='[2]1П КПД'!L48,1,0)</f>
        <v>0</v>
      </c>
      <c r="S32" s="6">
        <f>IF(M32='[2]1П КПД'!M48,1,0)</f>
        <v>0</v>
      </c>
    </row>
    <row r="33" spans="1:19" s="6" customFormat="1" ht="54.75" customHeight="1">
      <c r="A33" s="94"/>
      <c r="B33" s="17"/>
      <c r="C33" s="94" t="s">
        <v>112</v>
      </c>
      <c r="D33" s="27" t="s">
        <v>37</v>
      </c>
      <c r="E33" s="12" t="s">
        <v>34</v>
      </c>
      <c r="F33" s="31">
        <v>44.46</v>
      </c>
      <c r="G33" s="31">
        <v>36.136052327176849</v>
      </c>
      <c r="H33" s="31">
        <v>36.136052327176849</v>
      </c>
      <c r="I33" s="31">
        <v>26.29</v>
      </c>
      <c r="J33" s="31">
        <v>25.77</v>
      </c>
      <c r="K33" s="31">
        <v>27.15</v>
      </c>
      <c r="L33" s="31">
        <v>26.181463711476791</v>
      </c>
      <c r="M33" s="31">
        <v>21.02</v>
      </c>
      <c r="N33" s="24">
        <f t="shared" si="0"/>
        <v>0.80285809195556035</v>
      </c>
      <c r="O33" s="61">
        <f t="shared" si="1"/>
        <v>0.5816905457653293</v>
      </c>
      <c r="P33" s="109" t="s">
        <v>165</v>
      </c>
      <c r="Q33" s="107" t="s">
        <v>85</v>
      </c>
      <c r="R33" s="6">
        <f>IF(L33='[2]1П КПД'!L49,1,0)</f>
        <v>0</v>
      </c>
      <c r="S33" s="6">
        <f>IF(M33='[2]1П КПД'!M49,1,0)</f>
        <v>0</v>
      </c>
    </row>
    <row r="34" spans="1:19" s="6" customFormat="1" ht="75">
      <c r="A34" s="94"/>
      <c r="B34" s="17"/>
      <c r="C34" s="94" t="s">
        <v>113</v>
      </c>
      <c r="D34" s="27" t="s">
        <v>38</v>
      </c>
      <c r="E34" s="12"/>
      <c r="F34" s="32">
        <v>0.13653949606153318</v>
      </c>
      <c r="G34" s="32">
        <v>0.11242580643587458</v>
      </c>
      <c r="H34" s="32">
        <v>0.11242580643587458</v>
      </c>
      <c r="I34" s="32">
        <v>8.8767902818017261E-2</v>
      </c>
      <c r="J34" s="32">
        <v>8.6954459800537273E-2</v>
      </c>
      <c r="K34" s="32">
        <v>0.08</v>
      </c>
      <c r="L34" s="32">
        <v>8.6954459800537273E-2</v>
      </c>
      <c r="M34" s="32">
        <v>6.6000000000000003E-2</v>
      </c>
      <c r="N34" s="24">
        <f t="shared" si="0"/>
        <v>0.75901799805778569</v>
      </c>
      <c r="O34" s="61">
        <f t="shared" si="1"/>
        <v>0.58705382769609105</v>
      </c>
      <c r="P34" s="109" t="s">
        <v>151</v>
      </c>
      <c r="Q34" s="106" t="s">
        <v>152</v>
      </c>
      <c r="R34" s="6">
        <f>IF(L34='[2]1П КПД'!L50,1,0)</f>
        <v>0</v>
      </c>
      <c r="S34" s="6">
        <f>IF(M34='[2]1П КПД'!M50,1,0)</f>
        <v>0</v>
      </c>
    </row>
    <row r="35" spans="1:19" s="6" customFormat="1" ht="75">
      <c r="A35" s="94"/>
      <c r="B35" s="17"/>
      <c r="C35" s="94" t="s">
        <v>114</v>
      </c>
      <c r="D35" s="27" t="s">
        <v>39</v>
      </c>
      <c r="E35" s="12" t="s">
        <v>34</v>
      </c>
      <c r="F35" s="31">
        <v>49.15</v>
      </c>
      <c r="G35" s="31">
        <v>43.878257644792001</v>
      </c>
      <c r="H35" s="31">
        <v>43.878257644792001</v>
      </c>
      <c r="I35" s="31">
        <v>33.700000000000003</v>
      </c>
      <c r="J35" s="31">
        <v>33.049999999999997</v>
      </c>
      <c r="K35" s="31">
        <v>32.799999999999997</v>
      </c>
      <c r="L35" s="31">
        <v>32.276892932748396</v>
      </c>
      <c r="M35" s="31">
        <v>25.74</v>
      </c>
      <c r="N35" s="24">
        <f t="shared" si="0"/>
        <v>0.79747452933686769</v>
      </c>
      <c r="O35" s="61">
        <f t="shared" si="1"/>
        <v>0.58662311088952579</v>
      </c>
      <c r="P35" s="109" t="s">
        <v>86</v>
      </c>
      <c r="Q35" s="106" t="s">
        <v>87</v>
      </c>
      <c r="R35" s="6">
        <f>IF(L35='[2]1П КПД'!L51,1,0)</f>
        <v>0</v>
      </c>
      <c r="S35" s="6">
        <f>IF(M35='[2]1П КПД'!M51,1,0)</f>
        <v>0</v>
      </c>
    </row>
    <row r="36" spans="1:19" s="6" customFormat="1">
      <c r="A36" s="94"/>
      <c r="B36" s="17"/>
      <c r="C36" s="94" t="s">
        <v>115</v>
      </c>
      <c r="D36" s="21" t="s">
        <v>40</v>
      </c>
      <c r="E36" s="12" t="s">
        <v>21</v>
      </c>
      <c r="F36" s="23">
        <v>23</v>
      </c>
      <c r="G36" s="23">
        <v>10</v>
      </c>
      <c r="H36" s="23">
        <v>10</v>
      </c>
      <c r="I36" s="23">
        <v>35</v>
      </c>
      <c r="J36" s="23">
        <v>35</v>
      </c>
      <c r="K36" s="23">
        <v>35</v>
      </c>
      <c r="L36" s="23">
        <v>35</v>
      </c>
      <c r="M36" s="115">
        <v>35</v>
      </c>
      <c r="N36" s="34">
        <f t="shared" si="0"/>
        <v>1</v>
      </c>
      <c r="O36" s="61">
        <f t="shared" si="1"/>
        <v>3.5</v>
      </c>
      <c r="P36" s="102"/>
      <c r="Q36" s="102"/>
    </row>
    <row r="37" spans="1:19" s="6" customFormat="1" ht="28.5">
      <c r="A37" s="94"/>
      <c r="B37" s="17"/>
      <c r="C37" s="94" t="s">
        <v>116</v>
      </c>
      <c r="D37" s="21" t="s">
        <v>41</v>
      </c>
      <c r="E37" s="12" t="s">
        <v>21</v>
      </c>
      <c r="F37" s="23">
        <v>100</v>
      </c>
      <c r="G37" s="23">
        <v>94</v>
      </c>
      <c r="H37" s="23">
        <v>94</v>
      </c>
      <c r="I37" s="23">
        <v>76</v>
      </c>
      <c r="J37" s="23">
        <v>76</v>
      </c>
      <c r="K37" s="23">
        <v>76</v>
      </c>
      <c r="L37" s="23">
        <v>76</v>
      </c>
      <c r="M37" s="115">
        <v>100</v>
      </c>
      <c r="N37" s="34">
        <f t="shared" si="0"/>
        <v>1.3157894736842106</v>
      </c>
      <c r="O37" s="61">
        <f t="shared" si="1"/>
        <v>1.0638297872340425</v>
      </c>
      <c r="P37" s="102"/>
      <c r="Q37" s="102"/>
    </row>
    <row r="38" spans="1:19" s="6" customFormat="1" ht="15">
      <c r="A38" s="67" t="s">
        <v>94</v>
      </c>
      <c r="B38" s="73"/>
      <c r="C38" s="73"/>
      <c r="D38" s="81" t="s">
        <v>42</v>
      </c>
      <c r="E38" s="79"/>
      <c r="F38" s="79"/>
      <c r="G38" s="79"/>
      <c r="H38" s="79"/>
      <c r="I38" s="79"/>
      <c r="J38" s="80"/>
      <c r="K38" s="80"/>
      <c r="L38" s="80"/>
      <c r="M38" s="78"/>
      <c r="N38" s="71"/>
      <c r="O38" s="60"/>
      <c r="P38" s="103"/>
      <c r="Q38" s="103"/>
    </row>
    <row r="39" spans="1:19" s="6" customFormat="1" ht="15">
      <c r="A39" s="67"/>
      <c r="B39" s="67"/>
      <c r="C39" s="67"/>
      <c r="D39" s="66" t="s">
        <v>19</v>
      </c>
      <c r="E39" s="79"/>
      <c r="F39" s="79"/>
      <c r="G39" s="79"/>
      <c r="H39" s="79"/>
      <c r="I39" s="79"/>
      <c r="J39" s="80"/>
      <c r="K39" s="80"/>
      <c r="L39" s="80"/>
      <c r="M39" s="78"/>
      <c r="N39" s="71"/>
      <c r="O39" s="60"/>
      <c r="P39" s="103"/>
      <c r="Q39" s="103"/>
    </row>
    <row r="40" spans="1:19" s="6" customFormat="1" ht="30">
      <c r="A40" s="94"/>
      <c r="B40" s="17"/>
      <c r="C40" s="17" t="s">
        <v>145</v>
      </c>
      <c r="D40" s="35" t="s">
        <v>43</v>
      </c>
      <c r="E40" s="12" t="s">
        <v>21</v>
      </c>
      <c r="F40" s="36">
        <v>7.2999999999999995E-2</v>
      </c>
      <c r="G40" s="36">
        <v>5.8999999999999997E-2</v>
      </c>
      <c r="H40" s="36">
        <v>5.8999999999999997E-2</v>
      </c>
      <c r="I40" s="37">
        <v>0.06</v>
      </c>
      <c r="J40" s="37">
        <v>0.06</v>
      </c>
      <c r="K40" s="37">
        <v>0.06</v>
      </c>
      <c r="L40" s="37">
        <v>0.06</v>
      </c>
      <c r="M40" s="38">
        <v>0.03</v>
      </c>
      <c r="N40" s="24">
        <f t="shared" si="0"/>
        <v>0.5</v>
      </c>
      <c r="O40" s="61">
        <f t="shared" si="1"/>
        <v>0.50847457627118642</v>
      </c>
      <c r="P40" s="107" t="s">
        <v>154</v>
      </c>
      <c r="Q40" s="106"/>
    </row>
    <row r="41" spans="1:19" s="6" customFormat="1" ht="28.5">
      <c r="A41" s="94"/>
      <c r="B41" s="17"/>
      <c r="C41" s="94" t="s">
        <v>146</v>
      </c>
      <c r="D41" s="35" t="s">
        <v>44</v>
      </c>
      <c r="E41" s="12" t="s">
        <v>45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4"/>
      <c r="O41" s="61"/>
      <c r="P41" s="102"/>
      <c r="Q41" s="102"/>
    </row>
    <row r="42" spans="1:19" s="6" customFormat="1" ht="15">
      <c r="A42" s="67" t="s">
        <v>95</v>
      </c>
      <c r="B42" s="73"/>
      <c r="C42" s="73"/>
      <c r="D42" s="81" t="s">
        <v>46</v>
      </c>
      <c r="E42" s="79"/>
      <c r="F42" s="79"/>
      <c r="G42" s="79"/>
      <c r="H42" s="79"/>
      <c r="I42" s="79"/>
      <c r="J42" s="80"/>
      <c r="K42" s="80"/>
      <c r="L42" s="80"/>
      <c r="M42" s="78"/>
      <c r="N42" s="71"/>
      <c r="O42" s="60"/>
      <c r="P42" s="103"/>
      <c r="Q42" s="103"/>
    </row>
    <row r="43" spans="1:19" s="6" customFormat="1" ht="30">
      <c r="A43" s="70"/>
      <c r="B43" s="70"/>
      <c r="C43" s="70"/>
      <c r="D43" s="68" t="s">
        <v>24</v>
      </c>
      <c r="E43" s="79"/>
      <c r="F43" s="79"/>
      <c r="G43" s="79"/>
      <c r="H43" s="79"/>
      <c r="I43" s="79"/>
      <c r="J43" s="80"/>
      <c r="K43" s="80"/>
      <c r="L43" s="80"/>
      <c r="M43" s="78"/>
      <c r="N43" s="71"/>
      <c r="O43" s="60"/>
      <c r="P43" s="103"/>
      <c r="Q43" s="103"/>
    </row>
    <row r="44" spans="1:19" s="6" customFormat="1" ht="15">
      <c r="A44" s="70"/>
      <c r="B44" s="70"/>
      <c r="C44" s="70"/>
      <c r="D44" s="66" t="s">
        <v>19</v>
      </c>
      <c r="E44" s="65"/>
      <c r="F44" s="79"/>
      <c r="G44" s="79"/>
      <c r="H44" s="79"/>
      <c r="I44" s="72"/>
      <c r="J44" s="80"/>
      <c r="K44" s="80"/>
      <c r="L44" s="80"/>
      <c r="M44" s="78"/>
      <c r="N44" s="71"/>
      <c r="O44" s="60"/>
      <c r="P44" s="103"/>
      <c r="Q44" s="103"/>
    </row>
    <row r="45" spans="1:19" s="6" customFormat="1" ht="45">
      <c r="A45" s="94"/>
      <c r="B45" s="17"/>
      <c r="C45" s="17" t="s">
        <v>147</v>
      </c>
      <c r="D45" s="27" t="s">
        <v>47</v>
      </c>
      <c r="E45" s="12" t="s">
        <v>155</v>
      </c>
      <c r="F45" s="13">
        <v>22849.009530201343</v>
      </c>
      <c r="G45" s="13">
        <v>24398.823764705885</v>
      </c>
      <c r="H45" s="13">
        <v>24398.823764705885</v>
      </c>
      <c r="I45" s="13">
        <v>17758.768680012741</v>
      </c>
      <c r="J45" s="13">
        <v>17395.974088280254</v>
      </c>
      <c r="K45" s="13">
        <v>18203</v>
      </c>
      <c r="L45" s="13">
        <v>17395.974088280254</v>
      </c>
      <c r="M45" s="13">
        <v>17398</v>
      </c>
      <c r="N45" s="24">
        <f t="shared" si="0"/>
        <v>1.0001164586535634</v>
      </c>
      <c r="O45" s="61">
        <f t="shared" si="1"/>
        <v>0.71306716126074388</v>
      </c>
      <c r="P45" s="106"/>
      <c r="Q45" s="106" t="s">
        <v>170</v>
      </c>
    </row>
    <row r="46" spans="1:19" s="6" customFormat="1" ht="33" customHeight="1">
      <c r="A46" s="67" t="s">
        <v>98</v>
      </c>
      <c r="B46" s="64"/>
      <c r="C46" s="64"/>
      <c r="D46" s="63" t="s">
        <v>49</v>
      </c>
      <c r="E46" s="79"/>
      <c r="F46" s="79"/>
      <c r="G46" s="79"/>
      <c r="H46" s="79"/>
      <c r="I46" s="79"/>
      <c r="J46" s="80"/>
      <c r="K46" s="80"/>
      <c r="L46" s="80"/>
      <c r="M46" s="78"/>
      <c r="N46" s="71"/>
      <c r="O46" s="60"/>
      <c r="P46" s="103"/>
      <c r="Q46" s="103"/>
    </row>
    <row r="47" spans="1:19" s="6" customFormat="1" ht="15">
      <c r="A47" s="67"/>
      <c r="B47" s="67" t="s">
        <v>117</v>
      </c>
      <c r="C47" s="67"/>
      <c r="D47" s="62" t="s">
        <v>50</v>
      </c>
      <c r="E47" s="79"/>
      <c r="F47" s="79"/>
      <c r="G47" s="79"/>
      <c r="H47" s="79"/>
      <c r="I47" s="79"/>
      <c r="J47" s="80"/>
      <c r="K47" s="80"/>
      <c r="L47" s="80"/>
      <c r="M47" s="78"/>
      <c r="N47" s="71"/>
      <c r="O47" s="60"/>
      <c r="P47" s="103"/>
      <c r="Q47" s="103"/>
    </row>
    <row r="48" spans="1:19" s="6" customFormat="1" ht="164.25" customHeight="1">
      <c r="A48" s="92"/>
      <c r="B48" s="20"/>
      <c r="C48" s="20" t="s">
        <v>118</v>
      </c>
      <c r="D48" s="41" t="s">
        <v>51</v>
      </c>
      <c r="E48" s="12" t="s">
        <v>90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52">
        <v>7</v>
      </c>
      <c r="N48" s="24">
        <v>0</v>
      </c>
      <c r="O48" s="61">
        <v>0</v>
      </c>
      <c r="P48" s="118" t="s">
        <v>167</v>
      </c>
      <c r="Q48" s="102"/>
    </row>
    <row r="49" spans="1:83" s="6" customFormat="1" ht="105">
      <c r="A49" s="94"/>
      <c r="B49" s="17"/>
      <c r="C49" s="92" t="s">
        <v>119</v>
      </c>
      <c r="D49" s="21" t="s">
        <v>91</v>
      </c>
      <c r="E49" s="12"/>
      <c r="F49" s="26">
        <v>41.022831050228312</v>
      </c>
      <c r="G49" s="26">
        <v>39.805022831050231</v>
      </c>
      <c r="H49" s="26">
        <v>39.805022831050231</v>
      </c>
      <c r="I49" s="26">
        <v>43.150684931506845</v>
      </c>
      <c r="J49" s="26">
        <v>43.150684931506845</v>
      </c>
      <c r="K49" s="26">
        <v>43.15</v>
      </c>
      <c r="L49" s="116">
        <v>86</v>
      </c>
      <c r="M49" s="117">
        <v>88.8</v>
      </c>
      <c r="N49" s="24">
        <f t="shared" ref="N49:N50" si="7">M49/L49</f>
        <v>1.0325581395348837</v>
      </c>
      <c r="O49" s="61">
        <f t="shared" ref="O49:O50" si="8">M49/H49</f>
        <v>2.2308742385830471</v>
      </c>
      <c r="P49" s="105" t="s">
        <v>88</v>
      </c>
      <c r="Q49" s="95" t="s">
        <v>89</v>
      </c>
    </row>
    <row r="50" spans="1:83" s="6" customFormat="1" ht="105">
      <c r="A50" s="94"/>
      <c r="B50" s="17"/>
      <c r="C50" s="92" t="s">
        <v>120</v>
      </c>
      <c r="D50" s="21" t="s">
        <v>52</v>
      </c>
      <c r="E50" s="12" t="s">
        <v>53</v>
      </c>
      <c r="F50" s="43">
        <v>359.36</v>
      </c>
      <c r="G50" s="43">
        <v>348.69200000000001</v>
      </c>
      <c r="H50" s="43">
        <v>348.69200000000001</v>
      </c>
      <c r="I50" s="43">
        <v>378</v>
      </c>
      <c r="J50" s="43">
        <v>378</v>
      </c>
      <c r="K50" s="43">
        <v>458</v>
      </c>
      <c r="L50" s="43">
        <v>378</v>
      </c>
      <c r="M50" s="43">
        <v>464.84100000000001</v>
      </c>
      <c r="N50" s="24">
        <f t="shared" si="7"/>
        <v>1.2297380952380952</v>
      </c>
      <c r="O50" s="61">
        <f t="shared" si="8"/>
        <v>1.3330991247289872</v>
      </c>
      <c r="P50" s="105" t="s">
        <v>88</v>
      </c>
      <c r="Q50" s="95" t="s">
        <v>89</v>
      </c>
    </row>
    <row r="51" spans="1:83" s="6" customFormat="1" ht="15">
      <c r="A51" s="51">
        <v>8</v>
      </c>
      <c r="B51" s="69"/>
      <c r="C51" s="69"/>
      <c r="D51" s="62" t="s">
        <v>54</v>
      </c>
      <c r="E51" s="79"/>
      <c r="F51" s="79"/>
      <c r="G51" s="79"/>
      <c r="H51" s="79"/>
      <c r="I51" s="79"/>
      <c r="J51" s="80"/>
      <c r="K51" s="80"/>
      <c r="L51" s="80"/>
      <c r="M51" s="78"/>
      <c r="N51" s="71"/>
      <c r="O51" s="60"/>
      <c r="P51" s="103"/>
      <c r="Q51" s="103"/>
    </row>
    <row r="52" spans="1:83" s="6" customFormat="1" ht="21.75" customHeight="1">
      <c r="A52" s="94"/>
      <c r="B52" s="17" t="s">
        <v>121</v>
      </c>
      <c r="C52" s="17"/>
      <c r="D52" s="35" t="s">
        <v>55</v>
      </c>
      <c r="E52" s="12" t="s">
        <v>21</v>
      </c>
      <c r="F52" s="115">
        <v>78</v>
      </c>
      <c r="G52" s="115">
        <v>78</v>
      </c>
      <c r="H52" s="115">
        <v>78</v>
      </c>
      <c r="I52" s="115">
        <v>78</v>
      </c>
      <c r="J52" s="115">
        <v>78</v>
      </c>
      <c r="K52" s="115">
        <v>78</v>
      </c>
      <c r="L52" s="115">
        <v>78</v>
      </c>
      <c r="M52" s="115">
        <v>78</v>
      </c>
      <c r="N52" s="24">
        <f t="shared" ref="N52:N69" si="9">M52/L52</f>
        <v>1</v>
      </c>
      <c r="O52" s="61">
        <f t="shared" ref="O52:O69" si="10">M52/H52</f>
        <v>1</v>
      </c>
      <c r="P52" s="102"/>
      <c r="Q52" s="102"/>
    </row>
    <row r="53" spans="1:83" s="6" customFormat="1" ht="42.75">
      <c r="A53" s="94"/>
      <c r="B53" s="17" t="s">
        <v>122</v>
      </c>
      <c r="C53" s="17"/>
      <c r="D53" s="35" t="s">
        <v>56</v>
      </c>
      <c r="E53" s="12" t="s">
        <v>57</v>
      </c>
      <c r="F53" s="45">
        <v>149</v>
      </c>
      <c r="G53" s="45">
        <v>136</v>
      </c>
      <c r="H53" s="45">
        <v>136</v>
      </c>
      <c r="I53" s="45">
        <v>157</v>
      </c>
      <c r="J53" s="45">
        <v>157</v>
      </c>
      <c r="K53" s="45">
        <v>157</v>
      </c>
      <c r="L53" s="45">
        <v>157</v>
      </c>
      <c r="M53" s="45">
        <v>131</v>
      </c>
      <c r="N53" s="24">
        <f t="shared" si="9"/>
        <v>0.83439490445859876</v>
      </c>
      <c r="O53" s="61">
        <f t="shared" si="10"/>
        <v>0.96323529411764708</v>
      </c>
      <c r="P53" s="110" t="s">
        <v>138</v>
      </c>
      <c r="Q53" s="110" t="s">
        <v>138</v>
      </c>
      <c r="R53" s="100">
        <f>IF(L53='[2]1П КПД'!L90,1,0)</f>
        <v>1</v>
      </c>
      <c r="S53" s="100">
        <f>IF(M53='[2]1П КПД'!M90,1,0)</f>
        <v>0</v>
      </c>
    </row>
    <row r="54" spans="1:83" s="47" customFormat="1" ht="28.5">
      <c r="A54" s="94"/>
      <c r="B54" s="17"/>
      <c r="C54" s="17" t="s">
        <v>128</v>
      </c>
      <c r="D54" s="46" t="s">
        <v>58</v>
      </c>
      <c r="E54" s="12" t="s">
        <v>57</v>
      </c>
      <c r="F54" s="45">
        <v>22</v>
      </c>
      <c r="G54" s="45">
        <v>21</v>
      </c>
      <c r="H54" s="45">
        <v>21</v>
      </c>
      <c r="I54" s="45">
        <v>22</v>
      </c>
      <c r="J54" s="45">
        <v>22</v>
      </c>
      <c r="K54" s="45">
        <v>22</v>
      </c>
      <c r="L54" s="45">
        <v>22</v>
      </c>
      <c r="M54" s="45">
        <v>20</v>
      </c>
      <c r="N54" s="24">
        <f t="shared" si="9"/>
        <v>0.90909090909090906</v>
      </c>
      <c r="O54" s="61">
        <f t="shared" si="10"/>
        <v>0.95238095238095233</v>
      </c>
      <c r="P54" s="102"/>
      <c r="Q54" s="102"/>
      <c r="R54" s="100"/>
      <c r="S54" s="100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</row>
    <row r="55" spans="1:83" s="47" customFormat="1">
      <c r="A55" s="94"/>
      <c r="B55" s="17"/>
      <c r="C55" s="94" t="s">
        <v>129</v>
      </c>
      <c r="D55" s="46" t="s">
        <v>59</v>
      </c>
      <c r="E55" s="12" t="s">
        <v>57</v>
      </c>
      <c r="F55" s="45">
        <v>127</v>
      </c>
      <c r="G55" s="45">
        <v>115</v>
      </c>
      <c r="H55" s="45">
        <v>115</v>
      </c>
      <c r="I55" s="45">
        <v>135</v>
      </c>
      <c r="J55" s="45">
        <v>135</v>
      </c>
      <c r="K55" s="45">
        <v>135</v>
      </c>
      <c r="L55" s="45">
        <v>135</v>
      </c>
      <c r="M55" s="45">
        <f>M53-M54</f>
        <v>111</v>
      </c>
      <c r="N55" s="24">
        <f t="shared" si="9"/>
        <v>0.82222222222222219</v>
      </c>
      <c r="O55" s="61">
        <f t="shared" si="10"/>
        <v>0.9652173913043478</v>
      </c>
      <c r="P55" s="102"/>
      <c r="Q55" s="102"/>
      <c r="R55" s="100"/>
      <c r="S55" s="100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</row>
    <row r="56" spans="1:83" s="47" customFormat="1" ht="42.75">
      <c r="A56" s="94"/>
      <c r="B56" s="17" t="s">
        <v>123</v>
      </c>
      <c r="C56" s="17"/>
      <c r="D56" s="35" t="s">
        <v>60</v>
      </c>
      <c r="E56" s="12" t="s">
        <v>57</v>
      </c>
      <c r="F56" s="45">
        <v>149</v>
      </c>
      <c r="G56" s="45">
        <v>136</v>
      </c>
      <c r="H56" s="45">
        <v>136</v>
      </c>
      <c r="I56" s="45">
        <v>157</v>
      </c>
      <c r="J56" s="45">
        <v>157</v>
      </c>
      <c r="K56" s="45">
        <v>157</v>
      </c>
      <c r="L56" s="45">
        <v>157</v>
      </c>
      <c r="M56" s="45">
        <f>M53</f>
        <v>131</v>
      </c>
      <c r="N56" s="24">
        <f t="shared" si="9"/>
        <v>0.83439490445859876</v>
      </c>
      <c r="O56" s="61">
        <f t="shared" si="10"/>
        <v>0.96323529411764708</v>
      </c>
      <c r="P56" s="102"/>
      <c r="Q56" s="102"/>
      <c r="R56" s="100"/>
      <c r="S56" s="100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</row>
    <row r="57" spans="1:83" s="47" customFormat="1" ht="28.5">
      <c r="A57" s="94"/>
      <c r="B57" s="17"/>
      <c r="C57" s="17" t="s">
        <v>130</v>
      </c>
      <c r="D57" s="46" t="s">
        <v>58</v>
      </c>
      <c r="E57" s="12" t="s">
        <v>57</v>
      </c>
      <c r="F57" s="45">
        <v>22</v>
      </c>
      <c r="G57" s="45">
        <v>21</v>
      </c>
      <c r="H57" s="45">
        <v>21</v>
      </c>
      <c r="I57" s="45">
        <v>22</v>
      </c>
      <c r="J57" s="45">
        <v>22</v>
      </c>
      <c r="K57" s="45">
        <v>22</v>
      </c>
      <c r="L57" s="45">
        <v>22</v>
      </c>
      <c r="M57" s="45">
        <f t="shared" ref="M57:M58" si="11">M54</f>
        <v>20</v>
      </c>
      <c r="N57" s="24">
        <f t="shared" si="9"/>
        <v>0.90909090909090906</v>
      </c>
      <c r="O57" s="61">
        <f t="shared" si="10"/>
        <v>0.95238095238095233</v>
      </c>
      <c r="P57" s="102"/>
      <c r="Q57" s="102"/>
      <c r="R57" s="100"/>
      <c r="S57" s="100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</row>
    <row r="58" spans="1:83" s="47" customFormat="1">
      <c r="A58" s="94"/>
      <c r="B58" s="17"/>
      <c r="C58" s="94" t="s">
        <v>131</v>
      </c>
      <c r="D58" s="46" t="s">
        <v>59</v>
      </c>
      <c r="E58" s="12" t="s">
        <v>57</v>
      </c>
      <c r="F58" s="45">
        <v>127</v>
      </c>
      <c r="G58" s="45">
        <v>115</v>
      </c>
      <c r="H58" s="45">
        <v>115</v>
      </c>
      <c r="I58" s="45">
        <v>135</v>
      </c>
      <c r="J58" s="45">
        <v>135</v>
      </c>
      <c r="K58" s="45">
        <v>135</v>
      </c>
      <c r="L58" s="45">
        <v>135</v>
      </c>
      <c r="M58" s="45">
        <f t="shared" si="11"/>
        <v>111</v>
      </c>
      <c r="N58" s="24">
        <f t="shared" si="9"/>
        <v>0.82222222222222219</v>
      </c>
      <c r="O58" s="61">
        <f t="shared" si="10"/>
        <v>0.9652173913043478</v>
      </c>
      <c r="P58" s="102"/>
      <c r="Q58" s="102"/>
      <c r="R58" s="100"/>
      <c r="S58" s="100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</row>
    <row r="59" spans="1:83" s="47" customFormat="1">
      <c r="A59" s="94"/>
      <c r="B59" s="17" t="s">
        <v>124</v>
      </c>
      <c r="C59" s="17"/>
      <c r="D59" s="27" t="s">
        <v>61</v>
      </c>
      <c r="E59" s="12" t="s">
        <v>62</v>
      </c>
      <c r="F59" s="45">
        <v>407372</v>
      </c>
      <c r="G59" s="45">
        <v>407309</v>
      </c>
      <c r="H59" s="45">
        <v>407309</v>
      </c>
      <c r="I59" s="45">
        <v>428805</v>
      </c>
      <c r="J59" s="45">
        <v>428805</v>
      </c>
      <c r="K59" s="45">
        <v>428805</v>
      </c>
      <c r="L59" s="45">
        <v>428805</v>
      </c>
      <c r="M59" s="45">
        <v>428805</v>
      </c>
      <c r="N59" s="24">
        <f t="shared" si="9"/>
        <v>1</v>
      </c>
      <c r="O59" s="61">
        <f t="shared" si="10"/>
        <v>1.0527756568109223</v>
      </c>
      <c r="P59" s="110"/>
      <c r="Q59" s="102"/>
      <c r="R59" s="100"/>
      <c r="S59" s="100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</row>
    <row r="60" spans="1:83" s="47" customFormat="1" ht="28.5">
      <c r="A60" s="94"/>
      <c r="B60" s="17"/>
      <c r="C60" s="17" t="s">
        <v>132</v>
      </c>
      <c r="D60" s="46" t="s">
        <v>58</v>
      </c>
      <c r="E60" s="12"/>
      <c r="F60" s="45">
        <v>97050</v>
      </c>
      <c r="G60" s="45">
        <v>97700</v>
      </c>
      <c r="H60" s="45">
        <v>97700</v>
      </c>
      <c r="I60" s="45">
        <v>102586</v>
      </c>
      <c r="J60" s="45">
        <v>102586</v>
      </c>
      <c r="K60" s="45">
        <v>102586</v>
      </c>
      <c r="L60" s="45">
        <v>102586</v>
      </c>
      <c r="M60" s="45">
        <v>102586</v>
      </c>
      <c r="N60" s="24">
        <f t="shared" si="9"/>
        <v>1</v>
      </c>
      <c r="O60" s="61">
        <f t="shared" si="10"/>
        <v>1.0500102354145342</v>
      </c>
      <c r="P60" s="102"/>
      <c r="Q60" s="102"/>
      <c r="R60" s="100"/>
      <c r="S60" s="100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</row>
    <row r="61" spans="1:83" s="47" customFormat="1">
      <c r="A61" s="17"/>
      <c r="B61" s="17"/>
      <c r="C61" s="94" t="s">
        <v>133</v>
      </c>
      <c r="D61" s="46" t="s">
        <v>59</v>
      </c>
      <c r="E61" s="12"/>
      <c r="F61" s="45">
        <v>310322</v>
      </c>
      <c r="G61" s="45">
        <v>309609</v>
      </c>
      <c r="H61" s="45">
        <v>309609</v>
      </c>
      <c r="I61" s="45">
        <v>326219</v>
      </c>
      <c r="J61" s="45">
        <v>326219</v>
      </c>
      <c r="K61" s="45">
        <v>326219</v>
      </c>
      <c r="L61" s="45">
        <v>326219</v>
      </c>
      <c r="M61" s="45">
        <f>M59-M60</f>
        <v>326219</v>
      </c>
      <c r="N61" s="24">
        <f t="shared" si="9"/>
        <v>1</v>
      </c>
      <c r="O61" s="61">
        <f t="shared" si="10"/>
        <v>1.0536483112571018</v>
      </c>
      <c r="P61" s="102"/>
      <c r="Q61" s="102"/>
      <c r="R61" s="100"/>
      <c r="S61" s="100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</row>
    <row r="62" spans="1:83" s="47" customFormat="1" ht="28.5">
      <c r="A62" s="17"/>
      <c r="B62" s="17" t="s">
        <v>125</v>
      </c>
      <c r="C62" s="17"/>
      <c r="D62" s="27" t="s">
        <v>63</v>
      </c>
      <c r="E62" s="12" t="s">
        <v>64</v>
      </c>
      <c r="F62" s="45">
        <v>227836.68903803133</v>
      </c>
      <c r="G62" s="45">
        <v>249576.59313725491</v>
      </c>
      <c r="H62" s="45">
        <v>249576.59313725491</v>
      </c>
      <c r="I62" s="45">
        <v>227603.50318471339</v>
      </c>
      <c r="J62" s="45">
        <v>227603.50318471339</v>
      </c>
      <c r="K62" s="45">
        <v>227603.50318471339</v>
      </c>
      <c r="L62" s="45">
        <v>227603.50318471339</v>
      </c>
      <c r="M62" s="45">
        <f>M59/M56/12*1000</f>
        <v>272776.71755725192</v>
      </c>
      <c r="N62" s="24">
        <f t="shared" si="9"/>
        <v>1.198473282442748</v>
      </c>
      <c r="O62" s="61">
        <f t="shared" si="10"/>
        <v>1.0929579337884385</v>
      </c>
      <c r="P62" s="102"/>
      <c r="Q62" s="102"/>
      <c r="R62" s="100"/>
      <c r="S62" s="100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</row>
    <row r="63" spans="1:83" s="47" customFormat="1">
      <c r="A63" s="17"/>
      <c r="B63" s="17"/>
      <c r="C63" s="17" t="s">
        <v>134</v>
      </c>
      <c r="D63" s="46" t="s">
        <v>65</v>
      </c>
      <c r="E63" s="12"/>
      <c r="F63" s="45">
        <v>367613.63636363629</v>
      </c>
      <c r="G63" s="45">
        <v>387698.41269841272</v>
      </c>
      <c r="H63" s="45">
        <v>387698.41269841272</v>
      </c>
      <c r="I63" s="45">
        <v>388583.33333333331</v>
      </c>
      <c r="J63" s="45">
        <v>388583.33333333331</v>
      </c>
      <c r="K63" s="45">
        <v>388583.33333333331</v>
      </c>
      <c r="L63" s="45">
        <v>388583.33333333331</v>
      </c>
      <c r="M63" s="45">
        <f>M60/M57/12*1000</f>
        <v>427441.66666666669</v>
      </c>
      <c r="N63" s="24">
        <f t="shared" si="9"/>
        <v>1.1000000000000001</v>
      </c>
      <c r="O63" s="61">
        <f t="shared" si="10"/>
        <v>1.1025107471852611</v>
      </c>
      <c r="P63" s="102"/>
      <c r="Q63" s="102"/>
      <c r="R63" s="100"/>
      <c r="S63" s="100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</row>
    <row r="64" spans="1:83" s="47" customFormat="1">
      <c r="A64" s="17"/>
      <c r="B64" s="17"/>
      <c r="C64" s="94" t="s">
        <v>135</v>
      </c>
      <c r="D64" s="46" t="s">
        <v>66</v>
      </c>
      <c r="E64" s="12"/>
      <c r="F64" s="45">
        <v>203623.35958005249</v>
      </c>
      <c r="G64" s="45">
        <v>224354.34782608695</v>
      </c>
      <c r="H64" s="45">
        <v>224354.34782608695</v>
      </c>
      <c r="I64" s="45">
        <v>201369.75308641978</v>
      </c>
      <c r="J64" s="45">
        <v>201369.75308641978</v>
      </c>
      <c r="K64" s="45">
        <v>201369.75308641978</v>
      </c>
      <c r="L64" s="45">
        <v>201369.75308641978</v>
      </c>
      <c r="M64" s="45">
        <f>M61/M58/12*1000</f>
        <v>244909.15915915914</v>
      </c>
      <c r="N64" s="24">
        <f t="shared" si="9"/>
        <v>1.216216216216216</v>
      </c>
      <c r="O64" s="61">
        <f t="shared" si="10"/>
        <v>1.0916176197708711</v>
      </c>
      <c r="P64" s="102"/>
      <c r="Q64" s="102"/>
      <c r="R64" s="100"/>
      <c r="S64" s="100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</row>
    <row r="65" spans="1:83" s="47" customFormat="1" ht="28.5">
      <c r="A65" s="17"/>
      <c r="B65" s="17" t="s">
        <v>126</v>
      </c>
      <c r="C65" s="17"/>
      <c r="D65" s="27" t="s">
        <v>67</v>
      </c>
      <c r="E65" s="12" t="s">
        <v>68</v>
      </c>
      <c r="F65" s="40">
        <v>13.671140939597315</v>
      </c>
      <c r="G65" s="40">
        <v>176.85294117647058</v>
      </c>
      <c r="H65" s="40">
        <v>176.85294117647058</v>
      </c>
      <c r="I65" s="40">
        <v>22.598726114649683</v>
      </c>
      <c r="J65" s="40">
        <v>22.598726114649683</v>
      </c>
      <c r="K65" s="40">
        <v>22.598726114649683</v>
      </c>
      <c r="L65" s="40">
        <v>22.598726114649683</v>
      </c>
      <c r="M65" s="40">
        <v>14.74</v>
      </c>
      <c r="N65" s="24">
        <f t="shared" si="9"/>
        <v>0.65224915445321308</v>
      </c>
      <c r="O65" s="61">
        <f t="shared" si="10"/>
        <v>8.334608348578082E-2</v>
      </c>
      <c r="P65" s="102"/>
      <c r="Q65" s="102"/>
      <c r="R65" s="100"/>
      <c r="S65" s="100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</row>
    <row r="66" spans="1:83" s="47" customFormat="1">
      <c r="A66" s="17"/>
      <c r="B66" s="94" t="s">
        <v>127</v>
      </c>
      <c r="C66" s="17"/>
      <c r="D66" s="27" t="s">
        <v>69</v>
      </c>
      <c r="E66" s="12" t="s">
        <v>21</v>
      </c>
      <c r="F66" s="48">
        <v>5.0003436662313565E-3</v>
      </c>
      <c r="G66" s="48">
        <v>5.9050990771134446E-2</v>
      </c>
      <c r="H66" s="48">
        <v>5.91E-2</v>
      </c>
      <c r="I66" s="48">
        <v>8.2741572509648902E-3</v>
      </c>
      <c r="J66" s="48">
        <v>8.2741572509648902E-3</v>
      </c>
      <c r="K66" s="48">
        <v>8.2741572509648902E-3</v>
      </c>
      <c r="L66" s="48">
        <v>8.2741572509648902E-3</v>
      </c>
      <c r="M66" s="48">
        <v>4.4999999999999997E-3</v>
      </c>
      <c r="N66" s="24">
        <f t="shared" si="9"/>
        <v>0.54386203494926721</v>
      </c>
      <c r="O66" s="61">
        <f t="shared" si="10"/>
        <v>7.6142131979695424E-2</v>
      </c>
      <c r="P66" s="102"/>
      <c r="Q66" s="102"/>
      <c r="R66" s="100"/>
      <c r="S66" s="100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</row>
    <row r="67" spans="1:83" s="6" customFormat="1" ht="15">
      <c r="A67" s="67" t="s">
        <v>99</v>
      </c>
      <c r="B67" s="67"/>
      <c r="C67" s="67"/>
      <c r="D67" s="62" t="s">
        <v>70</v>
      </c>
      <c r="E67" s="79" t="s">
        <v>0</v>
      </c>
      <c r="F67" s="79"/>
      <c r="G67" s="79"/>
      <c r="H67" s="79"/>
      <c r="I67" s="72"/>
      <c r="J67" s="72"/>
      <c r="K67" s="72"/>
      <c r="L67" s="72"/>
      <c r="M67" s="78"/>
      <c r="N67" s="71"/>
      <c r="O67" s="60"/>
      <c r="P67" s="103"/>
      <c r="Q67" s="103"/>
    </row>
    <row r="68" spans="1:83" ht="57">
      <c r="A68" s="17"/>
      <c r="B68" s="17"/>
      <c r="C68" s="17" t="s">
        <v>136</v>
      </c>
      <c r="D68" s="21" t="s">
        <v>72</v>
      </c>
      <c r="E68" s="12" t="s">
        <v>71</v>
      </c>
      <c r="F68" s="39">
        <v>3.4882402048085486</v>
      </c>
      <c r="G68" s="39">
        <v>3.794807451848623</v>
      </c>
      <c r="H68" s="39">
        <v>3.794807451848623</v>
      </c>
      <c r="I68" s="39">
        <v>9.0633650793650791</v>
      </c>
      <c r="J68" s="39">
        <v>9.0006825396825398</v>
      </c>
      <c r="K68" s="39">
        <v>9.6</v>
      </c>
      <c r="L68" s="39">
        <v>9.0006825396825398</v>
      </c>
      <c r="M68" s="39">
        <v>6.5449390221602659</v>
      </c>
      <c r="N68" s="24">
        <f t="shared" si="9"/>
        <v>0.72716030071105142</v>
      </c>
      <c r="O68" s="61">
        <f t="shared" si="10"/>
        <v>1.7247091203459952</v>
      </c>
      <c r="P68" s="111" t="s">
        <v>159</v>
      </c>
      <c r="Q68" s="111" t="s">
        <v>161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57">
      <c r="A69" s="17"/>
      <c r="B69" s="17"/>
      <c r="C69" s="94" t="s">
        <v>137</v>
      </c>
      <c r="D69" s="21" t="s">
        <v>73</v>
      </c>
      <c r="E69" s="12" t="s">
        <v>71</v>
      </c>
      <c r="F69" s="39">
        <v>3.5335466126285948</v>
      </c>
      <c r="G69" s="39">
        <v>3.83974622102664</v>
      </c>
      <c r="H69" s="39">
        <v>3.83974622102664</v>
      </c>
      <c r="I69" s="39">
        <v>9.2540024256306506</v>
      </c>
      <c r="J69" s="39">
        <v>9.190001431608291</v>
      </c>
      <c r="K69" s="39">
        <v>9.77</v>
      </c>
      <c r="L69" s="39">
        <v>9.190001431608291</v>
      </c>
      <c r="M69" s="39">
        <v>6.5261329639754075</v>
      </c>
      <c r="N69" s="24">
        <f t="shared" si="9"/>
        <v>0.7101340530295549</v>
      </c>
      <c r="O69" s="61">
        <f t="shared" si="10"/>
        <v>1.699626118059048</v>
      </c>
      <c r="P69" s="111" t="s">
        <v>160</v>
      </c>
      <c r="Q69" s="111" t="s">
        <v>161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  <mergeCell ref="P8:P9"/>
    <mergeCell ref="Q8:Q9"/>
    <mergeCell ref="L6:Q7"/>
    <mergeCell ref="M8:M9"/>
    <mergeCell ref="N8:N9"/>
    <mergeCell ref="O8:O9"/>
    <mergeCell ref="L8:L9"/>
  </mergeCells>
  <dataValidations disablePrompts="1"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5" right="0.25" top="0.75" bottom="0.75" header="0.3" footer="0.3"/>
  <pageSetup paperSize="9" scale="40" fitToHeight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2020-05-14T04:34:19Z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